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510\CR 24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M22" i="4686" l="1"/>
  <c r="F22" i="4686"/>
  <c r="T21" i="4686"/>
  <c r="M21" i="4686"/>
  <c r="F21" i="4686"/>
  <c r="T20" i="4686"/>
  <c r="M20" i="4686"/>
  <c r="F20" i="4686"/>
  <c r="T19" i="4686"/>
  <c r="M19" i="4686"/>
  <c r="F19" i="4686"/>
  <c r="T18" i="4686"/>
  <c r="M18" i="4686"/>
  <c r="F18" i="4686"/>
  <c r="T17" i="4686"/>
  <c r="M17" i="4686"/>
  <c r="F17" i="4686"/>
  <c r="T16" i="4686"/>
  <c r="M16" i="4686"/>
  <c r="F16" i="4686"/>
  <c r="T15" i="4686"/>
  <c r="M15" i="4686"/>
  <c r="F15" i="4686"/>
  <c r="T14" i="4686"/>
  <c r="M14" i="4686"/>
  <c r="N17" i="4686" s="1"/>
  <c r="F14" i="4686"/>
  <c r="T13" i="4686"/>
  <c r="M13" i="4686"/>
  <c r="F13" i="4686"/>
  <c r="T12" i="4686"/>
  <c r="M12" i="4686"/>
  <c r="F12" i="4686"/>
  <c r="T11" i="4686"/>
  <c r="M11" i="4686"/>
  <c r="F11" i="4686"/>
  <c r="T10" i="4686"/>
  <c r="M10" i="4686"/>
  <c r="F10" i="4686"/>
  <c r="U16" i="4686" l="1"/>
  <c r="U21" i="4686"/>
  <c r="U20" i="4686"/>
  <c r="U18" i="4686"/>
  <c r="U17" i="4686"/>
  <c r="U19" i="4686"/>
  <c r="U15" i="4686"/>
  <c r="U14" i="4686"/>
  <c r="U13" i="4686"/>
  <c r="N18" i="4686"/>
  <c r="N22" i="4686"/>
  <c r="N20" i="4686"/>
  <c r="N21" i="4686"/>
  <c r="N19" i="4686"/>
  <c r="N14" i="4686"/>
  <c r="N16" i="4686"/>
  <c r="N15" i="4686"/>
  <c r="N12" i="4686"/>
  <c r="N11" i="4686"/>
  <c r="G19" i="4686"/>
  <c r="G13" i="4686"/>
  <c r="G18" i="4686"/>
  <c r="G17" i="4686"/>
  <c r="G14" i="4686"/>
  <c r="G16" i="4686"/>
  <c r="G15" i="4686"/>
  <c r="N13" i="4686"/>
  <c r="N10" i="4686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CB19" i="4688"/>
  <c r="BZ19" i="4688"/>
  <c r="L6" i="4681"/>
  <c r="D6" i="4681"/>
  <c r="E5" i="4681"/>
  <c r="U23" i="4686" l="1"/>
  <c r="N23" i="4686"/>
  <c r="G23" i="4686"/>
  <c r="J22" i="4689"/>
  <c r="J24" i="4689"/>
  <c r="J25" i="4689"/>
  <c r="AF20" i="4688" s="1"/>
  <c r="J32" i="4689"/>
  <c r="U25" i="4688" s="1"/>
  <c r="J26" i="4689"/>
  <c r="AK20" i="4688" s="1"/>
  <c r="J14" i="4689"/>
  <c r="J23" i="4689"/>
  <c r="U20" i="4688" s="1"/>
  <c r="J31" i="4689"/>
  <c r="P25" i="4688" s="1"/>
  <c r="J36" i="4689"/>
  <c r="J33" i="4689"/>
  <c r="Z25" i="4688" s="1"/>
  <c r="J30" i="4689"/>
  <c r="J25" i="4688" s="1"/>
  <c r="J34" i="4689"/>
  <c r="J28" i="4689"/>
  <c r="D25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J29" i="4689"/>
  <c r="J27" i="4689"/>
  <c r="P20" i="4688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AO33" i="4688"/>
  <c r="CC22" i="4688" s="1"/>
  <c r="AL33" i="4688"/>
  <c r="BZ22" i="4688" s="1"/>
  <c r="AJ33" i="4688"/>
  <c r="BX22" i="4688" s="1"/>
  <c r="AI33" i="4688"/>
  <c r="BW22" i="4688" s="1"/>
  <c r="U23" i="4678"/>
  <c r="Z33" i="4688"/>
  <c r="BO22" i="4688" s="1"/>
  <c r="AA33" i="4688"/>
  <c r="BP22" i="4688" s="1"/>
  <c r="W33" i="4688"/>
  <c r="BL22" i="4688" s="1"/>
  <c r="V33" i="4688"/>
  <c r="BK22" i="4688" s="1"/>
  <c r="S33" i="4688"/>
  <c r="BH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F26" i="4688"/>
  <c r="AK26" i="4688"/>
  <c r="Z26" i="4688"/>
  <c r="U26" i="4688"/>
  <c r="P26" i="4688"/>
  <c r="J26" i="4688"/>
  <c r="G26" i="4688"/>
  <c r="D26" i="4688"/>
  <c r="AO21" i="4688"/>
  <c r="AK21" i="4688"/>
  <c r="AF21" i="4688"/>
  <c r="Z21" i="4688"/>
  <c r="P21" i="4688"/>
  <c r="U21" i="4688"/>
  <c r="J21" i="4688"/>
  <c r="G21" i="4688"/>
  <c r="D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<sst xmlns="http://schemas.openxmlformats.org/spreadsheetml/2006/main" count="651" uniqueCount="153">
  <si>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</si>
  <si>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</si>
  <si>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</si>
  <si>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</si>
  <si>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</si>
  <si>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</si>
  <si>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</si>
  <si>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</si>
  <si>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</si>
  <si>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</si>
  <si>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</si>
  <si>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</si>
  <si>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</si>
  <si>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</si>
  <si>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</si>
  <si>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</si>
  <si>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</si>
  <si>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</si>
  <si>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</si>
  <si>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</si>
  <si>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</si>
  <si>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</si>
  <si>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</si>
  <si>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</si>
  <si>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</si>
  <si>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</si>
  <si>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</si>
  <si>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</si>
  <si>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</si>
  <si>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</si>
  <si>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</si>
  <si>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</si>
  <si>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</si>
  <si>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</si>
  <si>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</si>
  <si>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</si>
  <si>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</si>
  <si>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</si>
  <si>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</si>
  <si>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</si>
  <si>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</si>
  <si>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</si>
  <si>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</si>
  <si>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</si>
  <si>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</si>
  <si>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</si>
  <si>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</si>
  <si>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</si>
  <si>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</si>
  <si>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</si>
  <si>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</si>
  <si>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</si>
  <si>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</si>
  <si>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</si>
  <si>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</si>
  <si>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</si>
  <si>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</si>
  <si>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</si>
  <si>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</si>
  <si>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</si>
  <si>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</si>
  <si>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</si>
  <si>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</si>
  <si>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</si>
  <si>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</si>
  <si>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</si>
  <si>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</si>
  <si>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</si>
  <si>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</si>
  <si>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</si>
  <si>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</si>
  <si>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</si>
  <si>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</si>
  <si>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</si>
  <si>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</si>
  <si>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</si>
  <si>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</si>
  <si>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</si>
  <si>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</si>
  <si>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</si>
  <si>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</si>
  <si>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</si>
  <si>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</si>
  <si>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</si>
  <si>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</si>
  <si>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</si>
  <si>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</si>
  <si>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</si>
  <si>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</si>
  <si>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</si>
  <si>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</si>
  <si>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</si>
  <si>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</si>
  <si>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</si>
  <si>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</si>
  <si>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</si>
  <si>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</si>
  <si>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</si>
  <si>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</si>
  <si>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</si>
  <si>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</si>
  <si>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</si>
  <si>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</si>
  <si>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</si>
  <si>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</si>
  <si>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</si>
  <si>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</si>
  <si>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</si>
  <si>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</si>
  <si>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</si>
  <si>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</si>
  <si>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</si>
  <si>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</si>
  <si>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</si>
  <si>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</si>
  <si>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</si>
  <si>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</si>
  <si>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</si>
  <si>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</si>
  <si>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</si>
  <si>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</si>
  <si>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</si>
  <si>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</si>
  <si>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</si>
  <si>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</si>
  <si>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</si>
  <si>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</si>
  <si>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</si>
  <si>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</si>
  <si>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</si>
  <si>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</si>
  <si>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</si>
  <si>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</si>
  <si>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</si>
  <si>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</si>
  <si>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</si>
  <si>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</si>
  <si>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</si>
  <si>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</si>
  <si>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</si>
  <si>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</si>
  <si>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</si>
  <si>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</si>
  <si>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</si>
  <si>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</si>
  <si>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</si>
  <si>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</si>
  <si>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</si>
  <si>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24</t>
  </si>
  <si>
    <t>GEOVANNIS GONZALEZ</t>
  </si>
  <si>
    <t>JULIO VASQUEZ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</si>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</sst>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316</c:v>
                </c:pt>
                <c:pt idx="1">
                  <c:v>326.5</c:v>
                </c:pt>
                <c:pt idx="2">
                  <c:v>356.5</c:v>
                </c:pt>
                <c:pt idx="3">
                  <c:v>341.5</c:v>
                </c:pt>
                <c:pt idx="4">
                  <c:v>351.5</c:v>
                </c:pt>
                <c:pt idx="5">
                  <c:v>353.5</c:v>
                </c:pt>
                <c:pt idx="6">
                  <c:v>345</c:v>
                </c:pt>
                <c:pt idx="7">
                  <c:v>300</c:v>
                </c:pt>
                <c:pt idx="8">
                  <c:v>373.5</c:v>
                </c:pt>
                <c:pt idx="9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16888"/>
        <c:axId val="170417272"/>
      </c:barChart>
      <c:catAx>
        <c:axId val="17041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1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1062.5</c:v>
                </c:pt>
                <c:pt idx="1">
                  <c:v>1067</c:v>
                </c:pt>
                <c:pt idx="2">
                  <c:v>1044</c:v>
                </c:pt>
                <c:pt idx="3">
                  <c:v>914.5</c:v>
                </c:pt>
                <c:pt idx="4">
                  <c:v>1010</c:v>
                </c:pt>
                <c:pt idx="5">
                  <c:v>965</c:v>
                </c:pt>
                <c:pt idx="6">
                  <c:v>965</c:v>
                </c:pt>
                <c:pt idx="7">
                  <c:v>868</c:v>
                </c:pt>
                <c:pt idx="8">
                  <c:v>970.5</c:v>
                </c:pt>
                <c:pt idx="9">
                  <c:v>940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2280"/>
        <c:axId val="170080112"/>
      </c:barChart>
      <c:catAx>
        <c:axId val="17133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851.5</c:v>
                </c:pt>
                <c:pt idx="1">
                  <c:v>944.5</c:v>
                </c:pt>
                <c:pt idx="2">
                  <c:v>786</c:v>
                </c:pt>
                <c:pt idx="3">
                  <c:v>902.5</c:v>
                </c:pt>
                <c:pt idx="4">
                  <c:v>923.5</c:v>
                </c:pt>
                <c:pt idx="5">
                  <c:v>922.5</c:v>
                </c:pt>
                <c:pt idx="6">
                  <c:v>1009.5</c:v>
                </c:pt>
                <c:pt idx="7">
                  <c:v>966.5</c:v>
                </c:pt>
                <c:pt idx="8">
                  <c:v>906.5</c:v>
                </c:pt>
                <c:pt idx="9">
                  <c:v>854</c:v>
                </c:pt>
                <c:pt idx="10">
                  <c:v>887</c:v>
                </c:pt>
                <c:pt idx="11">
                  <c:v>872.5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80896"/>
        <c:axId val="170081288"/>
      </c:barChart>
      <c:catAx>
        <c:axId val="1700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820.5</c:v>
                </c:pt>
                <c:pt idx="1">
                  <c:v>848</c:v>
                </c:pt>
                <c:pt idx="2">
                  <c:v>890.5</c:v>
                </c:pt>
                <c:pt idx="3">
                  <c:v>843.5</c:v>
                </c:pt>
                <c:pt idx="4">
                  <c:v>864</c:v>
                </c:pt>
                <c:pt idx="5">
                  <c:v>863.5</c:v>
                </c:pt>
                <c:pt idx="6">
                  <c:v>853.5</c:v>
                </c:pt>
                <c:pt idx="7">
                  <c:v>802</c:v>
                </c:pt>
                <c:pt idx="8">
                  <c:v>787</c:v>
                </c:pt>
                <c:pt idx="9">
                  <c:v>787</c:v>
                </c:pt>
                <c:pt idx="10">
                  <c:v>815.5</c:v>
                </c:pt>
                <c:pt idx="11">
                  <c:v>881.5</c:v>
                </c:pt>
                <c:pt idx="12">
                  <c:v>866</c:v>
                </c:pt>
                <c:pt idx="13">
                  <c:v>915.5</c:v>
                </c:pt>
                <c:pt idx="14">
                  <c:v>903</c:v>
                </c:pt>
                <c:pt idx="15">
                  <c:v>1014.5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82072"/>
        <c:axId val="170082464"/>
      </c:barChart>
      <c:catAx>
        <c:axId val="170082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2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1340.5</c:v>
                </c:pt>
                <c:pt idx="4">
                  <c:v>1376</c:v>
                </c:pt>
                <c:pt idx="5">
                  <c:v>1403</c:v>
                </c:pt>
                <c:pt idx="6">
                  <c:v>1391.5</c:v>
                </c:pt>
                <c:pt idx="7">
                  <c:v>1350</c:v>
                </c:pt>
                <c:pt idx="8">
                  <c:v>1372</c:v>
                </c:pt>
                <c:pt idx="9">
                  <c:v>1383.5</c:v>
                </c:pt>
                <c:pt idx="13">
                  <c:v>1446.5</c:v>
                </c:pt>
                <c:pt idx="14">
                  <c:v>1537.5</c:v>
                </c:pt>
                <c:pt idx="15">
                  <c:v>1594.5</c:v>
                </c:pt>
                <c:pt idx="16">
                  <c:v>1607.5</c:v>
                </c:pt>
                <c:pt idx="17">
                  <c:v>1613</c:v>
                </c:pt>
                <c:pt idx="18">
                  <c:v>1531</c:v>
                </c:pt>
                <c:pt idx="19">
                  <c:v>1462</c:v>
                </c:pt>
                <c:pt idx="20">
                  <c:v>1406.5</c:v>
                </c:pt>
                <c:pt idx="21">
                  <c:v>1386.5</c:v>
                </c:pt>
                <c:pt idx="22">
                  <c:v>1389</c:v>
                </c:pt>
                <c:pt idx="23">
                  <c:v>1417.5</c:v>
                </c:pt>
                <c:pt idx="24">
                  <c:v>1429.5</c:v>
                </c:pt>
                <c:pt idx="25">
                  <c:v>1551.5</c:v>
                </c:pt>
                <c:pt idx="29">
                  <c:v>1428.5</c:v>
                </c:pt>
                <c:pt idx="30">
                  <c:v>1470</c:v>
                </c:pt>
                <c:pt idx="31">
                  <c:v>1381</c:v>
                </c:pt>
                <c:pt idx="32">
                  <c:v>1587.5</c:v>
                </c:pt>
                <c:pt idx="33">
                  <c:v>1650</c:v>
                </c:pt>
                <c:pt idx="34">
                  <c:v>1692</c:v>
                </c:pt>
                <c:pt idx="35">
                  <c:v>1678.5</c:v>
                </c:pt>
                <c:pt idx="36">
                  <c:v>1606.5</c:v>
                </c:pt>
                <c:pt idx="37">
                  <c:v>1602.5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2250.5</c:v>
                </c:pt>
                <c:pt idx="4">
                  <c:v>2146</c:v>
                </c:pt>
                <c:pt idx="5">
                  <c:v>2018.5</c:v>
                </c:pt>
                <c:pt idx="6">
                  <c:v>1959</c:v>
                </c:pt>
                <c:pt idx="7">
                  <c:v>1913</c:v>
                </c:pt>
                <c:pt idx="8">
                  <c:v>1872</c:v>
                </c:pt>
                <c:pt idx="9">
                  <c:v>1839</c:v>
                </c:pt>
                <c:pt idx="13">
                  <c:v>1455.5</c:v>
                </c:pt>
                <c:pt idx="14">
                  <c:v>1411</c:v>
                </c:pt>
                <c:pt idx="15">
                  <c:v>1358</c:v>
                </c:pt>
                <c:pt idx="16">
                  <c:v>1346</c:v>
                </c:pt>
                <c:pt idx="17">
                  <c:v>1325</c:v>
                </c:pt>
                <c:pt idx="18">
                  <c:v>1344.5</c:v>
                </c:pt>
                <c:pt idx="19">
                  <c:v>1375</c:v>
                </c:pt>
                <c:pt idx="20">
                  <c:v>1395.5</c:v>
                </c:pt>
                <c:pt idx="21">
                  <c:v>1491</c:v>
                </c:pt>
                <c:pt idx="22">
                  <c:v>1551.5</c:v>
                </c:pt>
                <c:pt idx="23">
                  <c:v>1634.5</c:v>
                </c:pt>
                <c:pt idx="24">
                  <c:v>1691</c:v>
                </c:pt>
                <c:pt idx="25">
                  <c:v>1682.5</c:v>
                </c:pt>
                <c:pt idx="29">
                  <c:v>1570.5</c:v>
                </c:pt>
                <c:pt idx="30">
                  <c:v>1595.5</c:v>
                </c:pt>
                <c:pt idx="31">
                  <c:v>1633</c:v>
                </c:pt>
                <c:pt idx="32">
                  <c:v>1661.5</c:v>
                </c:pt>
                <c:pt idx="33">
                  <c:v>1673</c:v>
                </c:pt>
                <c:pt idx="34">
                  <c:v>1625.5</c:v>
                </c:pt>
                <c:pt idx="35">
                  <c:v>1596.5</c:v>
                </c:pt>
                <c:pt idx="36">
                  <c:v>1564.5</c:v>
                </c:pt>
                <c:pt idx="37">
                  <c:v>1508.5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497</c:v>
                </c:pt>
                <c:pt idx="4">
                  <c:v>513.5</c:v>
                </c:pt>
                <c:pt idx="5">
                  <c:v>512</c:v>
                </c:pt>
                <c:pt idx="6">
                  <c:v>504</c:v>
                </c:pt>
                <c:pt idx="7">
                  <c:v>545</c:v>
                </c:pt>
                <c:pt idx="8">
                  <c:v>524.5</c:v>
                </c:pt>
                <c:pt idx="9">
                  <c:v>521</c:v>
                </c:pt>
                <c:pt idx="13">
                  <c:v>500.5</c:v>
                </c:pt>
                <c:pt idx="14">
                  <c:v>497.5</c:v>
                </c:pt>
                <c:pt idx="15">
                  <c:v>509</c:v>
                </c:pt>
                <c:pt idx="16">
                  <c:v>471</c:v>
                </c:pt>
                <c:pt idx="17">
                  <c:v>445</c:v>
                </c:pt>
                <c:pt idx="18">
                  <c:v>430.5</c:v>
                </c:pt>
                <c:pt idx="19">
                  <c:v>392.5</c:v>
                </c:pt>
                <c:pt idx="20">
                  <c:v>389.5</c:v>
                </c:pt>
                <c:pt idx="21">
                  <c:v>393.5</c:v>
                </c:pt>
                <c:pt idx="22">
                  <c:v>409.5</c:v>
                </c:pt>
                <c:pt idx="23">
                  <c:v>426.5</c:v>
                </c:pt>
                <c:pt idx="24">
                  <c:v>445.5</c:v>
                </c:pt>
                <c:pt idx="25">
                  <c:v>465</c:v>
                </c:pt>
                <c:pt idx="29">
                  <c:v>485.5</c:v>
                </c:pt>
                <c:pt idx="30">
                  <c:v>491</c:v>
                </c:pt>
                <c:pt idx="31">
                  <c:v>520.5</c:v>
                </c:pt>
                <c:pt idx="32">
                  <c:v>509</c:v>
                </c:pt>
                <c:pt idx="33">
                  <c:v>499</c:v>
                </c:pt>
                <c:pt idx="34">
                  <c:v>487.5</c:v>
                </c:pt>
                <c:pt idx="35">
                  <c:v>461.5</c:v>
                </c:pt>
                <c:pt idx="36">
                  <c:v>443</c:v>
                </c:pt>
                <c:pt idx="37">
                  <c:v>409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4088</c:v>
                </c:pt>
                <c:pt idx="4">
                  <c:v>4035.5</c:v>
                </c:pt>
                <c:pt idx="5">
                  <c:v>3933.5</c:v>
                </c:pt>
                <c:pt idx="6">
                  <c:v>3854.5</c:v>
                </c:pt>
                <c:pt idx="7">
                  <c:v>3808</c:v>
                </c:pt>
                <c:pt idx="8">
                  <c:v>3768.5</c:v>
                </c:pt>
                <c:pt idx="9">
                  <c:v>3743.5</c:v>
                </c:pt>
                <c:pt idx="13">
                  <c:v>3402.5</c:v>
                </c:pt>
                <c:pt idx="14">
                  <c:v>3446</c:v>
                </c:pt>
                <c:pt idx="15">
                  <c:v>3461.5</c:v>
                </c:pt>
                <c:pt idx="16">
                  <c:v>3424.5</c:v>
                </c:pt>
                <c:pt idx="17">
                  <c:v>3383</c:v>
                </c:pt>
                <c:pt idx="18">
                  <c:v>3306</c:v>
                </c:pt>
                <c:pt idx="19">
                  <c:v>3229.5</c:v>
                </c:pt>
                <c:pt idx="20">
                  <c:v>3191.5</c:v>
                </c:pt>
                <c:pt idx="21">
                  <c:v>3271</c:v>
                </c:pt>
                <c:pt idx="22">
                  <c:v>3350</c:v>
                </c:pt>
                <c:pt idx="23">
                  <c:v>3478.5</c:v>
                </c:pt>
                <c:pt idx="24">
                  <c:v>3566</c:v>
                </c:pt>
                <c:pt idx="25">
                  <c:v>3699</c:v>
                </c:pt>
                <c:pt idx="29">
                  <c:v>3484.5</c:v>
                </c:pt>
                <c:pt idx="30">
                  <c:v>3556.5</c:v>
                </c:pt>
                <c:pt idx="31">
                  <c:v>3534.5</c:v>
                </c:pt>
                <c:pt idx="32">
                  <c:v>3758</c:v>
                </c:pt>
                <c:pt idx="33">
                  <c:v>3822</c:v>
                </c:pt>
                <c:pt idx="34">
                  <c:v>3805</c:v>
                </c:pt>
                <c:pt idx="35">
                  <c:v>3736.5</c:v>
                </c:pt>
                <c:pt idx="36">
                  <c:v>3614</c:v>
                </c:pt>
                <c:pt idx="37">
                  <c:v>3520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83248"/>
        <c:axId val="170083640"/>
      </c:lineChart>
      <c:catAx>
        <c:axId val="170083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08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3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083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326</c:v>
                </c:pt>
                <c:pt idx="1">
                  <c:v>358</c:v>
                </c:pt>
                <c:pt idx="2">
                  <c:v>387.5</c:v>
                </c:pt>
                <c:pt idx="3">
                  <c:v>375</c:v>
                </c:pt>
                <c:pt idx="4">
                  <c:v>417</c:v>
                </c:pt>
                <c:pt idx="5">
                  <c:v>415</c:v>
                </c:pt>
                <c:pt idx="6">
                  <c:v>400.5</c:v>
                </c:pt>
                <c:pt idx="7">
                  <c:v>380.5</c:v>
                </c:pt>
                <c:pt idx="8">
                  <c:v>335</c:v>
                </c:pt>
                <c:pt idx="9">
                  <c:v>346</c:v>
                </c:pt>
                <c:pt idx="10">
                  <c:v>345</c:v>
                </c:pt>
                <c:pt idx="11">
                  <c:v>360.5</c:v>
                </c:pt>
                <c:pt idx="12">
                  <c:v>337.5</c:v>
                </c:pt>
                <c:pt idx="13">
                  <c:v>374.5</c:v>
                </c:pt>
                <c:pt idx="14">
                  <c:v>357</c:v>
                </c:pt>
                <c:pt idx="15">
                  <c:v>482.5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65504"/>
        <c:axId val="169862536"/>
      </c:barChart>
      <c:catAx>
        <c:axId val="16986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6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342.5</c:v>
                </c:pt>
                <c:pt idx="1">
                  <c:v>457.5</c:v>
                </c:pt>
                <c:pt idx="2">
                  <c:v>277</c:v>
                </c:pt>
                <c:pt idx="3">
                  <c:v>351.5</c:v>
                </c:pt>
                <c:pt idx="4">
                  <c:v>384</c:v>
                </c:pt>
                <c:pt idx="5">
                  <c:v>368.5</c:v>
                </c:pt>
                <c:pt idx="6">
                  <c:v>483.5</c:v>
                </c:pt>
                <c:pt idx="7">
                  <c:v>414</c:v>
                </c:pt>
                <c:pt idx="8">
                  <c:v>426</c:v>
                </c:pt>
                <c:pt idx="9">
                  <c:v>355</c:v>
                </c:pt>
                <c:pt idx="10">
                  <c:v>411.5</c:v>
                </c:pt>
                <c:pt idx="11">
                  <c:v>410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656232"/>
        <c:axId val="170533504"/>
      </c:barChart>
      <c:catAx>
        <c:axId val="9765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65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615</c:v>
                </c:pt>
                <c:pt idx="1">
                  <c:v>612.5</c:v>
                </c:pt>
                <c:pt idx="2">
                  <c:v>550</c:v>
                </c:pt>
                <c:pt idx="3">
                  <c:v>473</c:v>
                </c:pt>
                <c:pt idx="4">
                  <c:v>510.5</c:v>
                </c:pt>
                <c:pt idx="5">
                  <c:v>485</c:v>
                </c:pt>
                <c:pt idx="6">
                  <c:v>490.5</c:v>
                </c:pt>
                <c:pt idx="7">
                  <c:v>427</c:v>
                </c:pt>
                <c:pt idx="8">
                  <c:v>469.5</c:v>
                </c:pt>
                <c:pt idx="9">
                  <c:v>452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3840"/>
        <c:axId val="170586632"/>
      </c:barChart>
      <c:catAx>
        <c:axId val="17071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6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6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395</c:v>
                </c:pt>
                <c:pt idx="1">
                  <c:v>380</c:v>
                </c:pt>
                <c:pt idx="2">
                  <c:v>378</c:v>
                </c:pt>
                <c:pt idx="3">
                  <c:v>417.5</c:v>
                </c:pt>
                <c:pt idx="4">
                  <c:v>420</c:v>
                </c:pt>
                <c:pt idx="5">
                  <c:v>417.5</c:v>
                </c:pt>
                <c:pt idx="6">
                  <c:v>406.5</c:v>
                </c:pt>
                <c:pt idx="7">
                  <c:v>429</c:v>
                </c:pt>
                <c:pt idx="8">
                  <c:v>372.5</c:v>
                </c:pt>
                <c:pt idx="9">
                  <c:v>388.5</c:v>
                </c:pt>
                <c:pt idx="10">
                  <c:v>374.5</c:v>
                </c:pt>
                <c:pt idx="11">
                  <c:v>373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53040"/>
        <c:axId val="171326296"/>
      </c:barChart>
      <c:catAx>
        <c:axId val="17125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6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5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377.5</c:v>
                </c:pt>
                <c:pt idx="1">
                  <c:v>365</c:v>
                </c:pt>
                <c:pt idx="2">
                  <c:v>370.5</c:v>
                </c:pt>
                <c:pt idx="3">
                  <c:v>342.5</c:v>
                </c:pt>
                <c:pt idx="4">
                  <c:v>333</c:v>
                </c:pt>
                <c:pt idx="5">
                  <c:v>312</c:v>
                </c:pt>
                <c:pt idx="6">
                  <c:v>358.5</c:v>
                </c:pt>
                <c:pt idx="7">
                  <c:v>321.5</c:v>
                </c:pt>
                <c:pt idx="8">
                  <c:v>352.5</c:v>
                </c:pt>
                <c:pt idx="9">
                  <c:v>342.5</c:v>
                </c:pt>
                <c:pt idx="10">
                  <c:v>379</c:v>
                </c:pt>
                <c:pt idx="11">
                  <c:v>417</c:v>
                </c:pt>
                <c:pt idx="12">
                  <c:v>413</c:v>
                </c:pt>
                <c:pt idx="13">
                  <c:v>425.5</c:v>
                </c:pt>
                <c:pt idx="14">
                  <c:v>435.5</c:v>
                </c:pt>
                <c:pt idx="15">
                  <c:v>408.5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97096"/>
        <c:axId val="169096704"/>
      </c:barChart>
      <c:catAx>
        <c:axId val="16909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9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131.5</c:v>
                </c:pt>
                <c:pt idx="1">
                  <c:v>128</c:v>
                </c:pt>
                <c:pt idx="2">
                  <c:v>137.5</c:v>
                </c:pt>
                <c:pt idx="3">
                  <c:v>100</c:v>
                </c:pt>
                <c:pt idx="4">
                  <c:v>148</c:v>
                </c:pt>
                <c:pt idx="5">
                  <c:v>126.5</c:v>
                </c:pt>
                <c:pt idx="6">
                  <c:v>129.5</c:v>
                </c:pt>
                <c:pt idx="7">
                  <c:v>141</c:v>
                </c:pt>
                <c:pt idx="8">
                  <c:v>127.5</c:v>
                </c:pt>
                <c:pt idx="9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95920"/>
        <c:axId val="169095528"/>
      </c:barChart>
      <c:catAx>
        <c:axId val="16909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9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9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114</c:v>
                </c:pt>
                <c:pt idx="1">
                  <c:v>107</c:v>
                </c:pt>
                <c:pt idx="2">
                  <c:v>131</c:v>
                </c:pt>
                <c:pt idx="3">
                  <c:v>133.5</c:v>
                </c:pt>
                <c:pt idx="4">
                  <c:v>119.5</c:v>
                </c:pt>
                <c:pt idx="5">
                  <c:v>136.5</c:v>
                </c:pt>
                <c:pt idx="6">
                  <c:v>119.5</c:v>
                </c:pt>
                <c:pt idx="7">
                  <c:v>123.5</c:v>
                </c:pt>
                <c:pt idx="8">
                  <c:v>108</c:v>
                </c:pt>
                <c:pt idx="9">
                  <c:v>110.5</c:v>
                </c:pt>
                <c:pt idx="10">
                  <c:v>101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29536"/>
        <c:axId val="171329928"/>
      </c:barChart>
      <c:catAx>
        <c:axId val="17132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2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117</c:v>
                </c:pt>
                <c:pt idx="1">
                  <c:v>125</c:v>
                </c:pt>
                <c:pt idx="2">
                  <c:v>132.5</c:v>
                </c:pt>
                <c:pt idx="3">
                  <c:v>126</c:v>
                </c:pt>
                <c:pt idx="4">
                  <c:v>114</c:v>
                </c:pt>
                <c:pt idx="5">
                  <c:v>136.5</c:v>
                </c:pt>
                <c:pt idx="6">
                  <c:v>94.5</c:v>
                </c:pt>
                <c:pt idx="7">
                  <c:v>100</c:v>
                </c:pt>
                <c:pt idx="8">
                  <c:v>99.5</c:v>
                </c:pt>
                <c:pt idx="9">
                  <c:v>98.5</c:v>
                </c:pt>
                <c:pt idx="10">
                  <c:v>91.5</c:v>
                </c:pt>
                <c:pt idx="11">
                  <c:v>104</c:v>
                </c:pt>
                <c:pt idx="12">
                  <c:v>115.5</c:v>
                </c:pt>
                <c:pt idx="13">
                  <c:v>115.5</c:v>
                </c:pt>
                <c:pt idx="14">
                  <c:v>110.5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0712"/>
        <c:axId val="171331104"/>
      </c:barChart>
      <c:catAx>
        <c:axId val="17133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6067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3" sqref="W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7" t="s">
        <v>60</v>
      </c>
      <c r="F4" s="157"/>
      <c r="G4" s="157"/>
      <c r="H4" s="15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7" t="s">
        <v>148</v>
      </c>
      <c r="E5" s="157"/>
      <c r="F5" s="157"/>
      <c r="G5" s="157"/>
      <c r="H5" s="157"/>
      <c r="I5" s="147" t="s">
        <v>53</v>
      </c>
      <c r="J5" s="147"/>
      <c r="K5" s="147"/>
      <c r="L5" s="158">
        <v>1510</v>
      </c>
      <c r="M5" s="158"/>
      <c r="N5" s="158"/>
      <c r="O5" s="12"/>
      <c r="P5" s="147" t="s">
        <v>57</v>
      </c>
      <c r="Q5" s="147"/>
      <c r="R5" s="147"/>
      <c r="S5" s="156" t="s">
        <v>63</v>
      </c>
      <c r="T5" s="156"/>
      <c r="U5" s="156"/>
    </row>
    <row r="6" spans="1:28" ht="12.75" customHeight="1" x14ac:dyDescent="0.2">
      <c r="A6" s="147" t="s">
        <v>55</v>
      </c>
      <c r="B6" s="147"/>
      <c r="C6" s="147"/>
      <c r="D6" s="154" t="s">
        <v>152</v>
      </c>
      <c r="E6" s="154"/>
      <c r="F6" s="154"/>
      <c r="G6" s="154"/>
      <c r="H6" s="154"/>
      <c r="I6" s="147" t="s">
        <v>59</v>
      </c>
      <c r="J6" s="147"/>
      <c r="K6" s="147"/>
      <c r="L6" s="159">
        <v>3</v>
      </c>
      <c r="M6" s="159"/>
      <c r="N6" s="159"/>
      <c r="O6" s="42"/>
      <c r="P6" s="147" t="s">
        <v>58</v>
      </c>
      <c r="Q6" s="147"/>
      <c r="R6" s="147"/>
      <c r="S6" s="152">
        <v>42978</v>
      </c>
      <c r="T6" s="152"/>
      <c r="U6" s="152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5" t="s">
        <v>36</v>
      </c>
      <c r="B8" s="148" t="s">
        <v>34</v>
      </c>
      <c r="C8" s="149"/>
      <c r="D8" s="149"/>
      <c r="E8" s="150"/>
      <c r="F8" s="145" t="s">
        <v>35</v>
      </c>
      <c r="G8" s="145" t="s">
        <v>37</v>
      </c>
      <c r="H8" s="145" t="s">
        <v>36</v>
      </c>
      <c r="I8" s="148" t="s">
        <v>34</v>
      </c>
      <c r="J8" s="149"/>
      <c r="K8" s="149"/>
      <c r="L8" s="150"/>
      <c r="M8" s="145" t="s">
        <v>35</v>
      </c>
      <c r="N8" s="145" t="s">
        <v>37</v>
      </c>
      <c r="O8" s="145" t="s">
        <v>36</v>
      </c>
      <c r="P8" s="148" t="s">
        <v>34</v>
      </c>
      <c r="Q8" s="149"/>
      <c r="R8" s="149"/>
      <c r="S8" s="150"/>
      <c r="T8" s="145" t="s">
        <v>35</v>
      </c>
      <c r="U8" s="145" t="s">
        <v>37</v>
      </c>
    </row>
    <row r="9" spans="1:28" ht="12" customHeight="1" x14ac:dyDescent="0.2">
      <c r="A9" s="146"/>
      <c r="B9" s="15" t="s">
        <v>52</v>
      </c>
      <c r="C9" s="15" t="s">
        <v>0</v>
      </c>
      <c r="D9" s="15" t="s">
        <v>2</v>
      </c>
      <c r="E9" s="16" t="s">
        <v>3</v>
      </c>
      <c r="F9" s="146"/>
      <c r="G9" s="146"/>
      <c r="H9" s="146"/>
      <c r="I9" s="17" t="s">
        <v>52</v>
      </c>
      <c r="J9" s="17" t="s">
        <v>0</v>
      </c>
      <c r="K9" s="15" t="s">
        <v>2</v>
      </c>
      <c r="L9" s="16" t="s">
        <v>3</v>
      </c>
      <c r="M9" s="146"/>
      <c r="N9" s="146"/>
      <c r="O9" s="146"/>
      <c r="P9" s="17" t="s">
        <v>52</v>
      </c>
      <c r="Q9" s="17" t="s">
        <v>0</v>
      </c>
      <c r="R9" s="15" t="s">
        <v>2</v>
      </c>
      <c r="S9" s="16" t="s">
        <v>3</v>
      </c>
      <c r="T9" s="146"/>
      <c r="U9" s="146"/>
    </row>
    <row r="10" spans="1:28" ht="24" customHeight="1" x14ac:dyDescent="0.2">
      <c r="A10" s="18" t="s">
        <v>11</v>
      </c>
      <c r="B10" s="46">
        <v>112</v>
      </c>
      <c r="C10" s="46">
        <v>125</v>
      </c>
      <c r="D10" s="46">
        <v>55</v>
      </c>
      <c r="E10" s="46">
        <v>10</v>
      </c>
      <c r="F10" s="6">
        <f t="shared" ref="F10:F22" si="0">B10*0.5+C10*1+D10*2+E10*2.5</f>
        <v>316</v>
      </c>
      <c r="G10" s="2"/>
      <c r="H10" s="19" t="s">
        <v>4</v>
      </c>
      <c r="I10" s="46">
        <v>134</v>
      </c>
      <c r="J10" s="46">
        <v>185</v>
      </c>
      <c r="K10" s="46">
        <v>34</v>
      </c>
      <c r="L10" s="46">
        <v>22</v>
      </c>
      <c r="M10" s="6">
        <f t="shared" ref="M10:M22" si="1">I10*0.5+J10*1+K10*2+L10*2.5</f>
        <v>375</v>
      </c>
      <c r="N10" s="9">
        <f>F20+F21+F22+M10</f>
        <v>1446.5</v>
      </c>
      <c r="O10" s="19" t="s">
        <v>43</v>
      </c>
      <c r="P10" s="46">
        <v>110</v>
      </c>
      <c r="Q10" s="46">
        <v>140</v>
      </c>
      <c r="R10" s="46">
        <v>55</v>
      </c>
      <c r="S10" s="46">
        <v>15</v>
      </c>
      <c r="T10" s="6">
        <f t="shared" ref="T10:T21" si="2">P10*0.5+Q10*1+R10*2+S10*2.5</f>
        <v>342.5</v>
      </c>
      <c r="U10" s="10"/>
      <c r="AB10" s="1"/>
    </row>
    <row r="11" spans="1:28" ht="24" customHeight="1" x14ac:dyDescent="0.2">
      <c r="A11" s="18" t="s">
        <v>14</v>
      </c>
      <c r="B11" s="46">
        <v>114</v>
      </c>
      <c r="C11" s="46">
        <v>137</v>
      </c>
      <c r="D11" s="46">
        <v>50</v>
      </c>
      <c r="E11" s="46">
        <v>13</v>
      </c>
      <c r="F11" s="6">
        <f t="shared" si="0"/>
        <v>326.5</v>
      </c>
      <c r="G11" s="2"/>
      <c r="H11" s="19" t="s">
        <v>5</v>
      </c>
      <c r="I11" s="46">
        <v>132</v>
      </c>
      <c r="J11" s="46">
        <v>189</v>
      </c>
      <c r="K11" s="46">
        <v>61</v>
      </c>
      <c r="L11" s="46">
        <v>16</v>
      </c>
      <c r="M11" s="6">
        <f t="shared" si="1"/>
        <v>417</v>
      </c>
      <c r="N11" s="9">
        <f>F21+F22+M10+M11</f>
        <v>1537.5</v>
      </c>
      <c r="O11" s="19" t="s">
        <v>44</v>
      </c>
      <c r="P11" s="46">
        <v>163</v>
      </c>
      <c r="Q11" s="46">
        <v>210</v>
      </c>
      <c r="R11" s="46">
        <v>63</v>
      </c>
      <c r="S11" s="46">
        <v>16</v>
      </c>
      <c r="T11" s="6">
        <f t="shared" si="2"/>
        <v>457.5</v>
      </c>
      <c r="U11" s="2"/>
      <c r="AB11" s="1"/>
    </row>
    <row r="12" spans="1:28" ht="24" customHeight="1" x14ac:dyDescent="0.2">
      <c r="A12" s="18" t="s">
        <v>17</v>
      </c>
      <c r="B12" s="46">
        <v>121</v>
      </c>
      <c r="C12" s="46">
        <v>140</v>
      </c>
      <c r="D12" s="46">
        <v>63</v>
      </c>
      <c r="E12" s="46">
        <v>12</v>
      </c>
      <c r="F12" s="6">
        <f t="shared" si="0"/>
        <v>356.5</v>
      </c>
      <c r="G12" s="2"/>
      <c r="H12" s="19" t="s">
        <v>6</v>
      </c>
      <c r="I12" s="46">
        <v>142</v>
      </c>
      <c r="J12" s="46">
        <v>199</v>
      </c>
      <c r="K12" s="46">
        <v>50</v>
      </c>
      <c r="L12" s="46">
        <v>18</v>
      </c>
      <c r="M12" s="6">
        <f t="shared" si="1"/>
        <v>415</v>
      </c>
      <c r="N12" s="2">
        <f>F22+M10+M11+M12</f>
        <v>1594.5</v>
      </c>
      <c r="O12" s="19" t="s">
        <v>32</v>
      </c>
      <c r="P12" s="46">
        <v>120</v>
      </c>
      <c r="Q12" s="46">
        <v>123</v>
      </c>
      <c r="R12" s="46">
        <v>32</v>
      </c>
      <c r="S12" s="46">
        <v>12</v>
      </c>
      <c r="T12" s="6">
        <f t="shared" si="2"/>
        <v>277</v>
      </c>
      <c r="U12" s="2"/>
      <c r="AB12" s="1"/>
    </row>
    <row r="13" spans="1:28" ht="24" customHeight="1" x14ac:dyDescent="0.2">
      <c r="A13" s="18" t="s">
        <v>19</v>
      </c>
      <c r="B13" s="46">
        <v>109</v>
      </c>
      <c r="C13" s="46">
        <v>153</v>
      </c>
      <c r="D13" s="46">
        <v>52</v>
      </c>
      <c r="E13" s="46">
        <v>12</v>
      </c>
      <c r="F13" s="6">
        <f t="shared" si="0"/>
        <v>341.5</v>
      </c>
      <c r="G13" s="2">
        <f t="shared" ref="G13:G19" si="3">F10+F11+F12+F13</f>
        <v>1340.5</v>
      </c>
      <c r="H13" s="19" t="s">
        <v>7</v>
      </c>
      <c r="I13" s="46">
        <v>106</v>
      </c>
      <c r="J13" s="46">
        <v>205</v>
      </c>
      <c r="K13" s="46">
        <v>50</v>
      </c>
      <c r="L13" s="46">
        <v>17</v>
      </c>
      <c r="M13" s="6">
        <f t="shared" si="1"/>
        <v>400.5</v>
      </c>
      <c r="N13" s="2">
        <f t="shared" ref="N13:N18" si="4">M10+M11+M12+M13</f>
        <v>1607.5</v>
      </c>
      <c r="O13" s="19" t="s">
        <v>33</v>
      </c>
      <c r="P13" s="46">
        <v>101</v>
      </c>
      <c r="Q13" s="46">
        <v>165</v>
      </c>
      <c r="R13" s="46">
        <v>48</v>
      </c>
      <c r="S13" s="46">
        <v>16</v>
      </c>
      <c r="T13" s="6">
        <f t="shared" si="2"/>
        <v>351.5</v>
      </c>
      <c r="U13" s="2">
        <f t="shared" ref="U13:U21" si="5">T10+T11+T12+T13</f>
        <v>1428.5</v>
      </c>
      <c r="AB13" s="63">
        <v>241</v>
      </c>
    </row>
    <row r="14" spans="1:28" ht="24" customHeight="1" x14ac:dyDescent="0.2">
      <c r="A14" s="18" t="s">
        <v>21</v>
      </c>
      <c r="B14" s="46">
        <v>116</v>
      </c>
      <c r="C14" s="46">
        <v>153</v>
      </c>
      <c r="D14" s="46">
        <v>49</v>
      </c>
      <c r="E14" s="46">
        <v>17</v>
      </c>
      <c r="F14" s="6">
        <f t="shared" si="0"/>
        <v>351.5</v>
      </c>
      <c r="G14" s="2">
        <f t="shared" si="3"/>
        <v>1376</v>
      </c>
      <c r="H14" s="19" t="s">
        <v>9</v>
      </c>
      <c r="I14" s="46">
        <v>96</v>
      </c>
      <c r="J14" s="46">
        <v>166</v>
      </c>
      <c r="K14" s="46">
        <v>57</v>
      </c>
      <c r="L14" s="46">
        <v>21</v>
      </c>
      <c r="M14" s="6">
        <f t="shared" si="1"/>
        <v>380.5</v>
      </c>
      <c r="N14" s="2">
        <f t="shared" si="4"/>
        <v>1613</v>
      </c>
      <c r="O14" s="19" t="s">
        <v>29</v>
      </c>
      <c r="P14" s="45">
        <v>190</v>
      </c>
      <c r="Q14" s="45">
        <v>119</v>
      </c>
      <c r="R14" s="45">
        <v>70</v>
      </c>
      <c r="S14" s="45">
        <v>12</v>
      </c>
      <c r="T14" s="6">
        <f t="shared" si="2"/>
        <v>384</v>
      </c>
      <c r="U14" s="2">
        <f t="shared" si="5"/>
        <v>1470</v>
      </c>
      <c r="AB14" s="63">
        <v>250</v>
      </c>
    </row>
    <row r="15" spans="1:28" ht="24" customHeight="1" x14ac:dyDescent="0.2">
      <c r="A15" s="18" t="s">
        <v>23</v>
      </c>
      <c r="B15" s="46">
        <v>105</v>
      </c>
      <c r="C15" s="46">
        <v>155</v>
      </c>
      <c r="D15" s="46">
        <v>53</v>
      </c>
      <c r="E15" s="46">
        <v>16</v>
      </c>
      <c r="F15" s="6">
        <f t="shared" si="0"/>
        <v>353.5</v>
      </c>
      <c r="G15" s="2">
        <f t="shared" si="3"/>
        <v>1403</v>
      </c>
      <c r="H15" s="19" t="s">
        <v>12</v>
      </c>
      <c r="I15" s="46">
        <v>89</v>
      </c>
      <c r="J15" s="46">
        <v>159</v>
      </c>
      <c r="K15" s="46">
        <v>47</v>
      </c>
      <c r="L15" s="46">
        <v>15</v>
      </c>
      <c r="M15" s="6">
        <f t="shared" si="1"/>
        <v>335</v>
      </c>
      <c r="N15" s="2">
        <f t="shared" si="4"/>
        <v>1531</v>
      </c>
      <c r="O15" s="18" t="s">
        <v>30</v>
      </c>
      <c r="P15" s="46">
        <v>141</v>
      </c>
      <c r="Q15" s="46">
        <v>140</v>
      </c>
      <c r="R15" s="45">
        <v>59</v>
      </c>
      <c r="S15" s="46">
        <v>16</v>
      </c>
      <c r="T15" s="6">
        <f t="shared" si="2"/>
        <v>368.5</v>
      </c>
      <c r="U15" s="2">
        <f t="shared" si="5"/>
        <v>1381</v>
      </c>
      <c r="AB15" s="63">
        <v>262</v>
      </c>
    </row>
    <row r="16" spans="1:28" ht="24" customHeight="1" x14ac:dyDescent="0.2">
      <c r="A16" s="18" t="s">
        <v>39</v>
      </c>
      <c r="B16" s="46">
        <v>110</v>
      </c>
      <c r="C16" s="46">
        <v>148</v>
      </c>
      <c r="D16" s="46">
        <v>56</v>
      </c>
      <c r="E16" s="46">
        <v>12</v>
      </c>
      <c r="F16" s="6">
        <f t="shared" si="0"/>
        <v>345</v>
      </c>
      <c r="G16" s="2">
        <f t="shared" si="3"/>
        <v>1391.5</v>
      </c>
      <c r="H16" s="19" t="s">
        <v>15</v>
      </c>
      <c r="I16" s="46">
        <v>98</v>
      </c>
      <c r="J16" s="46">
        <v>162</v>
      </c>
      <c r="K16" s="46">
        <v>50</v>
      </c>
      <c r="L16" s="46">
        <v>14</v>
      </c>
      <c r="M16" s="6">
        <f t="shared" si="1"/>
        <v>346</v>
      </c>
      <c r="N16" s="2">
        <f t="shared" si="4"/>
        <v>1462</v>
      </c>
      <c r="O16" s="19" t="s">
        <v>8</v>
      </c>
      <c r="P16" s="46">
        <v>200</v>
      </c>
      <c r="Q16" s="46">
        <v>201</v>
      </c>
      <c r="R16" s="46">
        <v>70</v>
      </c>
      <c r="S16" s="46">
        <v>17</v>
      </c>
      <c r="T16" s="6">
        <f t="shared" si="2"/>
        <v>483.5</v>
      </c>
      <c r="U16" s="2">
        <f t="shared" si="5"/>
        <v>1587.5</v>
      </c>
      <c r="AB16" s="63">
        <v>270.5</v>
      </c>
    </row>
    <row r="17" spans="1:28" ht="24" customHeight="1" x14ac:dyDescent="0.2">
      <c r="A17" s="18" t="s">
        <v>40</v>
      </c>
      <c r="B17" s="46">
        <v>93</v>
      </c>
      <c r="C17" s="46">
        <v>131</v>
      </c>
      <c r="D17" s="46">
        <v>45</v>
      </c>
      <c r="E17" s="46">
        <v>13</v>
      </c>
      <c r="F17" s="6">
        <f t="shared" si="0"/>
        <v>300</v>
      </c>
      <c r="G17" s="2">
        <f t="shared" si="3"/>
        <v>1350</v>
      </c>
      <c r="H17" s="19" t="s">
        <v>18</v>
      </c>
      <c r="I17" s="46">
        <v>141</v>
      </c>
      <c r="J17" s="46">
        <v>172</v>
      </c>
      <c r="K17" s="46">
        <v>40</v>
      </c>
      <c r="L17" s="46">
        <v>9</v>
      </c>
      <c r="M17" s="6">
        <f t="shared" si="1"/>
        <v>345</v>
      </c>
      <c r="N17" s="2">
        <f t="shared" si="4"/>
        <v>1406.5</v>
      </c>
      <c r="O17" s="19" t="s">
        <v>10</v>
      </c>
      <c r="P17" s="46">
        <v>157</v>
      </c>
      <c r="Q17" s="46">
        <v>198</v>
      </c>
      <c r="R17" s="46">
        <v>50</v>
      </c>
      <c r="S17" s="46">
        <v>15</v>
      </c>
      <c r="T17" s="6">
        <f t="shared" si="2"/>
        <v>414</v>
      </c>
      <c r="U17" s="2">
        <f t="shared" si="5"/>
        <v>1650</v>
      </c>
      <c r="AB17" s="63">
        <v>289.5</v>
      </c>
    </row>
    <row r="18" spans="1:28" ht="24" customHeight="1" x14ac:dyDescent="0.2">
      <c r="A18" s="18" t="s">
        <v>41</v>
      </c>
      <c r="B18" s="46">
        <v>108</v>
      </c>
      <c r="C18" s="46">
        <v>181</v>
      </c>
      <c r="D18" s="46">
        <v>48</v>
      </c>
      <c r="E18" s="46">
        <v>17</v>
      </c>
      <c r="F18" s="6">
        <f t="shared" si="0"/>
        <v>373.5</v>
      </c>
      <c r="G18" s="2">
        <f t="shared" si="3"/>
        <v>1372</v>
      </c>
      <c r="H18" s="19" t="s">
        <v>20</v>
      </c>
      <c r="I18" s="46">
        <v>137</v>
      </c>
      <c r="J18" s="46">
        <v>176</v>
      </c>
      <c r="K18" s="46">
        <v>38</v>
      </c>
      <c r="L18" s="46">
        <v>16</v>
      </c>
      <c r="M18" s="6">
        <f t="shared" si="1"/>
        <v>360.5</v>
      </c>
      <c r="N18" s="2">
        <f t="shared" si="4"/>
        <v>1386.5</v>
      </c>
      <c r="O18" s="19" t="s">
        <v>13</v>
      </c>
      <c r="P18" s="46">
        <v>152</v>
      </c>
      <c r="Q18" s="46">
        <v>189</v>
      </c>
      <c r="R18" s="46">
        <v>63</v>
      </c>
      <c r="S18" s="46">
        <v>14</v>
      </c>
      <c r="T18" s="6">
        <f t="shared" si="2"/>
        <v>426</v>
      </c>
      <c r="U18" s="2">
        <f t="shared" si="5"/>
        <v>1692</v>
      </c>
      <c r="AB18" s="63">
        <v>291</v>
      </c>
    </row>
    <row r="19" spans="1:28" ht="24" customHeight="1" thickBot="1" x14ac:dyDescent="0.25">
      <c r="A19" s="21" t="s">
        <v>42</v>
      </c>
      <c r="B19" s="47">
        <v>96</v>
      </c>
      <c r="C19" s="47">
        <v>163</v>
      </c>
      <c r="D19" s="47">
        <v>62</v>
      </c>
      <c r="E19" s="47">
        <v>12</v>
      </c>
      <c r="F19" s="7">
        <f t="shared" si="0"/>
        <v>365</v>
      </c>
      <c r="G19" s="3">
        <f t="shared" si="3"/>
        <v>1383.5</v>
      </c>
      <c r="H19" s="20" t="s">
        <v>22</v>
      </c>
      <c r="I19" s="45">
        <v>133</v>
      </c>
      <c r="J19" s="45">
        <v>179</v>
      </c>
      <c r="K19" s="45">
        <v>31</v>
      </c>
      <c r="L19" s="45">
        <v>12</v>
      </c>
      <c r="M19" s="6">
        <f t="shared" si="1"/>
        <v>337.5</v>
      </c>
      <c r="N19" s="2">
        <f>M16+M17+M18+M19</f>
        <v>1389</v>
      </c>
      <c r="O19" s="19" t="s">
        <v>16</v>
      </c>
      <c r="P19" s="46">
        <v>124</v>
      </c>
      <c r="Q19" s="46">
        <v>189</v>
      </c>
      <c r="R19" s="46">
        <v>32</v>
      </c>
      <c r="S19" s="46">
        <v>16</v>
      </c>
      <c r="T19" s="6">
        <f t="shared" si="2"/>
        <v>355</v>
      </c>
      <c r="U19" s="2">
        <f t="shared" si="5"/>
        <v>1678.5</v>
      </c>
      <c r="AB19" s="63">
        <v>294</v>
      </c>
    </row>
    <row r="20" spans="1:28" ht="24" customHeight="1" x14ac:dyDescent="0.2">
      <c r="A20" s="19" t="s">
        <v>27</v>
      </c>
      <c r="B20" s="45">
        <v>95</v>
      </c>
      <c r="C20" s="45">
        <v>163</v>
      </c>
      <c r="D20" s="45">
        <v>39</v>
      </c>
      <c r="E20" s="45">
        <v>15</v>
      </c>
      <c r="F20" s="8">
        <f t="shared" si="0"/>
        <v>326</v>
      </c>
      <c r="G20" s="35"/>
      <c r="H20" s="19" t="s">
        <v>24</v>
      </c>
      <c r="I20" s="46">
        <v>140</v>
      </c>
      <c r="J20" s="46">
        <v>155</v>
      </c>
      <c r="K20" s="46">
        <v>56</v>
      </c>
      <c r="L20" s="46">
        <v>15</v>
      </c>
      <c r="M20" s="8">
        <f t="shared" si="1"/>
        <v>374.5</v>
      </c>
      <c r="N20" s="2">
        <f>M17+M18+M19+M20</f>
        <v>1417.5</v>
      </c>
      <c r="O20" s="19" t="s">
        <v>45</v>
      </c>
      <c r="P20" s="45">
        <v>158</v>
      </c>
      <c r="Q20" s="45">
        <v>190</v>
      </c>
      <c r="R20" s="46">
        <v>55</v>
      </c>
      <c r="S20" s="45">
        <v>13</v>
      </c>
      <c r="T20" s="8">
        <f t="shared" si="2"/>
        <v>411.5</v>
      </c>
      <c r="U20" s="2">
        <f t="shared" si="5"/>
        <v>1606.5</v>
      </c>
      <c r="AB20" s="63">
        <v>299</v>
      </c>
    </row>
    <row r="21" spans="1:28" ht="24" customHeight="1" thickBot="1" x14ac:dyDescent="0.25">
      <c r="A21" s="19" t="s">
        <v>28</v>
      </c>
      <c r="B21" s="46">
        <v>105</v>
      </c>
      <c r="C21" s="46">
        <v>181</v>
      </c>
      <c r="D21" s="46">
        <v>46</v>
      </c>
      <c r="E21" s="46">
        <v>13</v>
      </c>
      <c r="F21" s="6">
        <f t="shared" si="0"/>
        <v>358</v>
      </c>
      <c r="G21" s="36"/>
      <c r="H21" s="20" t="s">
        <v>25</v>
      </c>
      <c r="I21" s="46">
        <v>132</v>
      </c>
      <c r="J21" s="46">
        <v>196</v>
      </c>
      <c r="K21" s="46">
        <v>35</v>
      </c>
      <c r="L21" s="46">
        <v>10</v>
      </c>
      <c r="M21" s="6">
        <f t="shared" si="1"/>
        <v>357</v>
      </c>
      <c r="N21" s="2">
        <f>M18+M19+M20+M21</f>
        <v>1429.5</v>
      </c>
      <c r="O21" s="21" t="s">
        <v>46</v>
      </c>
      <c r="P21" s="47">
        <v>128</v>
      </c>
      <c r="Q21" s="47">
        <v>192</v>
      </c>
      <c r="R21" s="47">
        <v>62</v>
      </c>
      <c r="S21" s="47">
        <v>12</v>
      </c>
      <c r="T21" s="7">
        <f t="shared" si="2"/>
        <v>410</v>
      </c>
      <c r="U21" s="3">
        <f t="shared" si="5"/>
        <v>1602.5</v>
      </c>
      <c r="AB21" s="63">
        <v>299.5</v>
      </c>
    </row>
    <row r="22" spans="1:28" ht="24" customHeight="1" thickBot="1" x14ac:dyDescent="0.25">
      <c r="A22" s="19" t="s">
        <v>1</v>
      </c>
      <c r="B22" s="46">
        <v>113</v>
      </c>
      <c r="C22" s="46">
        <v>200</v>
      </c>
      <c r="D22" s="46">
        <v>43</v>
      </c>
      <c r="E22" s="46">
        <v>18</v>
      </c>
      <c r="F22" s="6">
        <f t="shared" si="0"/>
        <v>387.5</v>
      </c>
      <c r="G22" s="2"/>
      <c r="H22" s="21" t="s">
        <v>26</v>
      </c>
      <c r="I22" s="47">
        <v>169</v>
      </c>
      <c r="J22" s="47">
        <v>255</v>
      </c>
      <c r="K22" s="47">
        <v>54</v>
      </c>
      <c r="L22" s="47">
        <v>14</v>
      </c>
      <c r="M22" s="6">
        <f t="shared" si="1"/>
        <v>482.5</v>
      </c>
      <c r="N22" s="3">
        <f>M19+M20+M21+M22</f>
        <v>1551.5</v>
      </c>
      <c r="O22" s="19"/>
      <c r="P22" s="45"/>
      <c r="Q22" s="45"/>
      <c r="R22" s="45"/>
      <c r="S22" s="45"/>
      <c r="T22" s="8"/>
      <c r="U22" s="34"/>
      <c r="AB22" s="63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65">
        <f>MAX(G13:G19)</f>
        <v>1403</v>
      </c>
      <c r="H23" s="167" t="s">
        <v>48</v>
      </c>
      <c r="I23" s="168"/>
      <c r="J23" s="160" t="s">
        <v>50</v>
      </c>
      <c r="K23" s="161"/>
      <c r="L23" s="161"/>
      <c r="M23" s="162"/>
      <c r="N23" s="66">
        <f>MAX(N10:N22)</f>
        <v>1613</v>
      </c>
      <c r="O23" s="163" t="s">
        <v>49</v>
      </c>
      <c r="P23" s="164"/>
      <c r="Q23" s="169" t="s">
        <v>50</v>
      </c>
      <c r="R23" s="170"/>
      <c r="S23" s="170"/>
      <c r="T23" s="171"/>
      <c r="U23" s="65">
        <f>MAX(U13:U21)</f>
        <v>1692</v>
      </c>
      <c r="AB23" s="1"/>
    </row>
    <row r="24" spans="1:28" ht="13.5" customHeight="1" x14ac:dyDescent="0.2">
      <c r="A24" s="165"/>
      <c r="B24" s="166"/>
      <c r="C24" s="64" t="s">
        <v>73</v>
      </c>
      <c r="D24" s="67"/>
      <c r="E24" s="67"/>
      <c r="F24" s="68" t="s">
        <v>79</v>
      </c>
      <c r="G24" s="69"/>
      <c r="H24" s="165"/>
      <c r="I24" s="166"/>
      <c r="J24" s="64" t="s">
        <v>73</v>
      </c>
      <c r="K24" s="67"/>
      <c r="L24" s="67"/>
      <c r="M24" s="68" t="s">
        <v>67</v>
      </c>
      <c r="N24" s="69"/>
      <c r="O24" s="165"/>
      <c r="P24" s="166"/>
      <c r="Q24" s="64" t="s">
        <v>73</v>
      </c>
      <c r="R24" s="67"/>
      <c r="S24" s="67"/>
      <c r="T24" s="68" t="s">
        <v>69</v>
      </c>
      <c r="U24" s="69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7" t="str">
        <f>'G-1'!E4:H4</f>
        <v>DE OBRA</v>
      </c>
      <c r="F4" s="157"/>
      <c r="G4" s="157"/>
      <c r="H4" s="15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7" t="str">
        <f>'G-1'!D5:H5</f>
        <v>CALLE 30 X CARRERA 24</v>
      </c>
      <c r="E5" s="157"/>
      <c r="F5" s="157"/>
      <c r="G5" s="157"/>
      <c r="H5" s="157"/>
      <c r="I5" s="147" t="s">
        <v>53</v>
      </c>
      <c r="J5" s="147"/>
      <c r="K5" s="147"/>
      <c r="L5" s="158">
        <f>'G-1'!L5:N5</f>
        <v>1510</v>
      </c>
      <c r="M5" s="158"/>
      <c r="N5" s="158"/>
      <c r="O5" s="12"/>
      <c r="P5" s="147" t="s">
        <v>57</v>
      </c>
      <c r="Q5" s="147"/>
      <c r="R5" s="147"/>
      <c r="S5" s="156" t="s">
        <v>61</v>
      </c>
      <c r="T5" s="156"/>
      <c r="U5" s="156"/>
    </row>
    <row r="6" spans="1:28" ht="12.75" customHeight="1" x14ac:dyDescent="0.2">
      <c r="A6" s="147" t="s">
        <v>55</v>
      </c>
      <c r="B6" s="147"/>
      <c r="C6" s="147"/>
      <c r="D6" s="173" t="s">
        <v>149</v>
      </c>
      <c r="E6" s="173"/>
      <c r="F6" s="173"/>
      <c r="G6" s="173"/>
      <c r="H6" s="173"/>
      <c r="I6" s="147" t="s">
        <v>59</v>
      </c>
      <c r="J6" s="147"/>
      <c r="K6" s="147"/>
      <c r="L6" s="159">
        <v>3</v>
      </c>
      <c r="M6" s="159"/>
      <c r="N6" s="159"/>
      <c r="O6" s="42"/>
      <c r="P6" s="147" t="s">
        <v>58</v>
      </c>
      <c r="Q6" s="147"/>
      <c r="R6" s="147"/>
      <c r="S6" s="152">
        <f>'G-1'!S6:U6</f>
        <v>42978</v>
      </c>
      <c r="T6" s="152"/>
      <c r="U6" s="152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5" t="s">
        <v>36</v>
      </c>
      <c r="B8" s="148" t="s">
        <v>34</v>
      </c>
      <c r="C8" s="149"/>
      <c r="D8" s="149"/>
      <c r="E8" s="150"/>
      <c r="F8" s="145" t="s">
        <v>35</v>
      </c>
      <c r="G8" s="145" t="s">
        <v>37</v>
      </c>
      <c r="H8" s="145" t="s">
        <v>36</v>
      </c>
      <c r="I8" s="148" t="s">
        <v>34</v>
      </c>
      <c r="J8" s="149"/>
      <c r="K8" s="149"/>
      <c r="L8" s="150"/>
      <c r="M8" s="145" t="s">
        <v>35</v>
      </c>
      <c r="N8" s="145" t="s">
        <v>37</v>
      </c>
      <c r="O8" s="145" t="s">
        <v>36</v>
      </c>
      <c r="P8" s="148" t="s">
        <v>34</v>
      </c>
      <c r="Q8" s="149"/>
      <c r="R8" s="149"/>
      <c r="S8" s="150"/>
      <c r="T8" s="145" t="s">
        <v>35</v>
      </c>
      <c r="U8" s="145" t="s">
        <v>37</v>
      </c>
    </row>
    <row r="9" spans="1:28" ht="12" customHeight="1" x14ac:dyDescent="0.2">
      <c r="A9" s="146"/>
      <c r="B9" s="15" t="s">
        <v>52</v>
      </c>
      <c r="C9" s="15" t="s">
        <v>0</v>
      </c>
      <c r="D9" s="15" t="s">
        <v>2</v>
      </c>
      <c r="E9" s="16" t="s">
        <v>3</v>
      </c>
      <c r="F9" s="146"/>
      <c r="G9" s="146"/>
      <c r="H9" s="146"/>
      <c r="I9" s="17" t="s">
        <v>52</v>
      </c>
      <c r="J9" s="17" t="s">
        <v>0</v>
      </c>
      <c r="K9" s="15" t="s">
        <v>2</v>
      </c>
      <c r="L9" s="16" t="s">
        <v>3</v>
      </c>
      <c r="M9" s="146"/>
      <c r="N9" s="146"/>
      <c r="O9" s="146"/>
      <c r="P9" s="17" t="s">
        <v>52</v>
      </c>
      <c r="Q9" s="17" t="s">
        <v>0</v>
      </c>
      <c r="R9" s="15" t="s">
        <v>2</v>
      </c>
      <c r="S9" s="16" t="s">
        <v>3</v>
      </c>
      <c r="T9" s="146"/>
      <c r="U9" s="146"/>
    </row>
    <row r="10" spans="1:28" ht="24" customHeight="1" x14ac:dyDescent="0.2">
      <c r="A10" s="18" t="s">
        <v>11</v>
      </c>
      <c r="B10" s="46">
        <v>361</v>
      </c>
      <c r="C10" s="46">
        <v>269</v>
      </c>
      <c r="D10" s="46">
        <v>59</v>
      </c>
      <c r="E10" s="46">
        <v>19</v>
      </c>
      <c r="F10" s="6">
        <f t="shared" ref="F10:F22" si="0">B10*0.5+C10*1+D10*2+E10*2.5</f>
        <v>615</v>
      </c>
      <c r="G10" s="2"/>
      <c r="H10" s="19" t="s">
        <v>4</v>
      </c>
      <c r="I10" s="46">
        <v>78</v>
      </c>
      <c r="J10" s="46">
        <v>186</v>
      </c>
      <c r="K10" s="46">
        <v>45</v>
      </c>
      <c r="L10" s="46">
        <v>11</v>
      </c>
      <c r="M10" s="6">
        <f t="shared" ref="M10:M22" si="1">I10*0.5+J10*1+K10*2+L10*2.5</f>
        <v>342.5</v>
      </c>
      <c r="N10" s="9">
        <f>F20+F21+F22+M10</f>
        <v>1455.5</v>
      </c>
      <c r="O10" s="19" t="s">
        <v>43</v>
      </c>
      <c r="P10" s="46">
        <v>118</v>
      </c>
      <c r="Q10" s="46">
        <v>182</v>
      </c>
      <c r="R10" s="46">
        <v>52</v>
      </c>
      <c r="S10" s="46">
        <v>20</v>
      </c>
      <c r="T10" s="6">
        <f t="shared" ref="T10:T21" si="2">P10*0.5+Q10*1+R10*2+S10*2.5</f>
        <v>395</v>
      </c>
      <c r="U10" s="10"/>
      <c r="AB10" s="1"/>
    </row>
    <row r="11" spans="1:28" ht="24" customHeight="1" x14ac:dyDescent="0.2">
      <c r="A11" s="18" t="s">
        <v>14</v>
      </c>
      <c r="B11" s="46">
        <v>386</v>
      </c>
      <c r="C11" s="46">
        <v>241</v>
      </c>
      <c r="D11" s="46">
        <v>68</v>
      </c>
      <c r="E11" s="46">
        <v>17</v>
      </c>
      <c r="F11" s="6">
        <f t="shared" si="0"/>
        <v>612.5</v>
      </c>
      <c r="G11" s="2"/>
      <c r="H11" s="19" t="s">
        <v>5</v>
      </c>
      <c r="I11" s="46">
        <v>82</v>
      </c>
      <c r="J11" s="46">
        <v>151</v>
      </c>
      <c r="K11" s="46">
        <v>43</v>
      </c>
      <c r="L11" s="46">
        <v>22</v>
      </c>
      <c r="M11" s="6">
        <f t="shared" si="1"/>
        <v>333</v>
      </c>
      <c r="N11" s="9">
        <f>F21+F22+M10+M11</f>
        <v>1411</v>
      </c>
      <c r="O11" s="19" t="s">
        <v>44</v>
      </c>
      <c r="P11" s="46">
        <v>115</v>
      </c>
      <c r="Q11" s="46">
        <v>189</v>
      </c>
      <c r="R11" s="46">
        <v>48</v>
      </c>
      <c r="S11" s="46">
        <v>15</v>
      </c>
      <c r="T11" s="6">
        <f t="shared" si="2"/>
        <v>380</v>
      </c>
      <c r="U11" s="2"/>
      <c r="AB11" s="1"/>
    </row>
    <row r="12" spans="1:28" ht="24" customHeight="1" x14ac:dyDescent="0.2">
      <c r="A12" s="18" t="s">
        <v>17</v>
      </c>
      <c r="B12" s="46">
        <v>243</v>
      </c>
      <c r="C12" s="46">
        <v>213</v>
      </c>
      <c r="D12" s="46">
        <v>74</v>
      </c>
      <c r="E12" s="46">
        <v>27</v>
      </c>
      <c r="F12" s="6">
        <f t="shared" si="0"/>
        <v>550</v>
      </c>
      <c r="G12" s="2"/>
      <c r="H12" s="19" t="s">
        <v>6</v>
      </c>
      <c r="I12" s="46">
        <v>67</v>
      </c>
      <c r="J12" s="46">
        <v>158</v>
      </c>
      <c r="K12" s="46">
        <v>44</v>
      </c>
      <c r="L12" s="46">
        <v>13</v>
      </c>
      <c r="M12" s="6">
        <f t="shared" si="1"/>
        <v>312</v>
      </c>
      <c r="N12" s="2">
        <f>F22+M10+M11+M12</f>
        <v>1358</v>
      </c>
      <c r="O12" s="19" t="s">
        <v>32</v>
      </c>
      <c r="P12" s="46">
        <v>120</v>
      </c>
      <c r="Q12" s="46">
        <v>184</v>
      </c>
      <c r="R12" s="46">
        <v>52</v>
      </c>
      <c r="S12" s="46">
        <v>12</v>
      </c>
      <c r="T12" s="6">
        <f t="shared" si="2"/>
        <v>378</v>
      </c>
      <c r="U12" s="2"/>
      <c r="AB12" s="1"/>
    </row>
    <row r="13" spans="1:28" ht="24" customHeight="1" x14ac:dyDescent="0.2">
      <c r="A13" s="18" t="s">
        <v>19</v>
      </c>
      <c r="B13" s="46">
        <v>212</v>
      </c>
      <c r="C13" s="46">
        <v>226</v>
      </c>
      <c r="D13" s="46">
        <v>58</v>
      </c>
      <c r="E13" s="46">
        <v>10</v>
      </c>
      <c r="F13" s="6">
        <f t="shared" si="0"/>
        <v>473</v>
      </c>
      <c r="G13" s="2">
        <f t="shared" ref="G13:G19" si="3">F10+F11+F12+F13</f>
        <v>2250.5</v>
      </c>
      <c r="H13" s="19" t="s">
        <v>7</v>
      </c>
      <c r="I13" s="46">
        <v>96</v>
      </c>
      <c r="J13" s="46">
        <v>182</v>
      </c>
      <c r="K13" s="46">
        <v>48</v>
      </c>
      <c r="L13" s="46">
        <v>13</v>
      </c>
      <c r="M13" s="6">
        <f t="shared" si="1"/>
        <v>358.5</v>
      </c>
      <c r="N13" s="2">
        <f t="shared" ref="N13:N18" si="4">M10+M11+M12+M13</f>
        <v>1346</v>
      </c>
      <c r="O13" s="19" t="s">
        <v>33</v>
      </c>
      <c r="P13" s="46">
        <v>128</v>
      </c>
      <c r="Q13" s="46">
        <v>192</v>
      </c>
      <c r="R13" s="46">
        <v>62</v>
      </c>
      <c r="S13" s="46">
        <v>15</v>
      </c>
      <c r="T13" s="6">
        <f t="shared" si="2"/>
        <v>417.5</v>
      </c>
      <c r="U13" s="2">
        <f t="shared" ref="U13:U21" si="5">T10+T11+T12+T13</f>
        <v>1570.5</v>
      </c>
      <c r="AB13" s="63">
        <v>212.5</v>
      </c>
    </row>
    <row r="14" spans="1:28" ht="24" customHeight="1" x14ac:dyDescent="0.2">
      <c r="A14" s="18" t="s">
        <v>21</v>
      </c>
      <c r="B14" s="46">
        <v>208</v>
      </c>
      <c r="C14" s="46">
        <v>215</v>
      </c>
      <c r="D14" s="46">
        <v>67</v>
      </c>
      <c r="E14" s="46">
        <v>23</v>
      </c>
      <c r="F14" s="6">
        <f t="shared" si="0"/>
        <v>510.5</v>
      </c>
      <c r="G14" s="2">
        <f t="shared" si="3"/>
        <v>2146</v>
      </c>
      <c r="H14" s="19" t="s">
        <v>9</v>
      </c>
      <c r="I14" s="46">
        <v>82</v>
      </c>
      <c r="J14" s="46">
        <v>171</v>
      </c>
      <c r="K14" s="46">
        <v>41</v>
      </c>
      <c r="L14" s="46">
        <v>11</v>
      </c>
      <c r="M14" s="6">
        <f t="shared" si="1"/>
        <v>321.5</v>
      </c>
      <c r="N14" s="2">
        <f t="shared" si="4"/>
        <v>1325</v>
      </c>
      <c r="O14" s="19" t="s">
        <v>29</v>
      </c>
      <c r="P14" s="45">
        <v>109</v>
      </c>
      <c r="Q14" s="45">
        <v>207</v>
      </c>
      <c r="R14" s="45">
        <v>63</v>
      </c>
      <c r="S14" s="45">
        <v>13</v>
      </c>
      <c r="T14" s="6">
        <f t="shared" si="2"/>
        <v>420</v>
      </c>
      <c r="U14" s="2">
        <f t="shared" si="5"/>
        <v>1595.5</v>
      </c>
      <c r="AB14" s="63">
        <v>226</v>
      </c>
    </row>
    <row r="15" spans="1:28" ht="24" customHeight="1" x14ac:dyDescent="0.2">
      <c r="A15" s="18" t="s">
        <v>23</v>
      </c>
      <c r="B15" s="46">
        <v>161</v>
      </c>
      <c r="C15" s="46">
        <v>238</v>
      </c>
      <c r="D15" s="46">
        <v>52</v>
      </c>
      <c r="E15" s="46">
        <v>25</v>
      </c>
      <c r="F15" s="6">
        <f t="shared" si="0"/>
        <v>485</v>
      </c>
      <c r="G15" s="2">
        <f t="shared" si="3"/>
        <v>2018.5</v>
      </c>
      <c r="H15" s="19" t="s">
        <v>12</v>
      </c>
      <c r="I15" s="46">
        <v>83</v>
      </c>
      <c r="J15" s="46">
        <v>190</v>
      </c>
      <c r="K15" s="46">
        <v>48</v>
      </c>
      <c r="L15" s="46">
        <v>10</v>
      </c>
      <c r="M15" s="6">
        <f t="shared" si="1"/>
        <v>352.5</v>
      </c>
      <c r="N15" s="2">
        <f t="shared" si="4"/>
        <v>1344.5</v>
      </c>
      <c r="O15" s="18" t="s">
        <v>30</v>
      </c>
      <c r="P15" s="46">
        <v>122</v>
      </c>
      <c r="Q15" s="46">
        <v>201</v>
      </c>
      <c r="R15" s="46">
        <v>59</v>
      </c>
      <c r="S15" s="46">
        <v>15</v>
      </c>
      <c r="T15" s="6">
        <f t="shared" si="2"/>
        <v>417.5</v>
      </c>
      <c r="U15" s="2">
        <f t="shared" si="5"/>
        <v>1633</v>
      </c>
      <c r="AB15" s="63">
        <v>233.5</v>
      </c>
    </row>
    <row r="16" spans="1:28" ht="24" customHeight="1" x14ac:dyDescent="0.2">
      <c r="A16" s="18" t="s">
        <v>39</v>
      </c>
      <c r="B16" s="46">
        <v>168</v>
      </c>
      <c r="C16" s="46">
        <v>236</v>
      </c>
      <c r="D16" s="46">
        <v>54</v>
      </c>
      <c r="E16" s="46">
        <v>25</v>
      </c>
      <c r="F16" s="6">
        <f t="shared" si="0"/>
        <v>490.5</v>
      </c>
      <c r="G16" s="2">
        <f t="shared" si="3"/>
        <v>1959</v>
      </c>
      <c r="H16" s="19" t="s">
        <v>15</v>
      </c>
      <c r="I16" s="46">
        <v>84</v>
      </c>
      <c r="J16" s="46">
        <v>178</v>
      </c>
      <c r="K16" s="46">
        <v>50</v>
      </c>
      <c r="L16" s="46">
        <v>9</v>
      </c>
      <c r="M16" s="6">
        <f t="shared" si="1"/>
        <v>342.5</v>
      </c>
      <c r="N16" s="2">
        <f t="shared" si="4"/>
        <v>1375</v>
      </c>
      <c r="O16" s="19" t="s">
        <v>8</v>
      </c>
      <c r="P16" s="46">
        <v>130</v>
      </c>
      <c r="Q16" s="46">
        <v>210</v>
      </c>
      <c r="R16" s="46">
        <v>52</v>
      </c>
      <c r="S16" s="46">
        <v>11</v>
      </c>
      <c r="T16" s="6">
        <f t="shared" si="2"/>
        <v>406.5</v>
      </c>
      <c r="U16" s="2">
        <f t="shared" si="5"/>
        <v>1661.5</v>
      </c>
      <c r="AB16" s="63">
        <v>234</v>
      </c>
    </row>
    <row r="17" spans="1:28" ht="24" customHeight="1" x14ac:dyDescent="0.2">
      <c r="A17" s="18" t="s">
        <v>40</v>
      </c>
      <c r="B17" s="46">
        <v>157</v>
      </c>
      <c r="C17" s="46">
        <v>221</v>
      </c>
      <c r="D17" s="46">
        <v>40</v>
      </c>
      <c r="E17" s="46">
        <v>19</v>
      </c>
      <c r="F17" s="6">
        <f t="shared" si="0"/>
        <v>427</v>
      </c>
      <c r="G17" s="2">
        <f t="shared" si="3"/>
        <v>1913</v>
      </c>
      <c r="H17" s="19" t="s">
        <v>18</v>
      </c>
      <c r="I17" s="46">
        <v>130</v>
      </c>
      <c r="J17" s="46">
        <v>191</v>
      </c>
      <c r="K17" s="46">
        <v>44</v>
      </c>
      <c r="L17" s="46">
        <v>14</v>
      </c>
      <c r="M17" s="6">
        <f t="shared" si="1"/>
        <v>379</v>
      </c>
      <c r="N17" s="2">
        <f t="shared" si="4"/>
        <v>1395.5</v>
      </c>
      <c r="O17" s="19" t="s">
        <v>10</v>
      </c>
      <c r="P17" s="46">
        <v>140</v>
      </c>
      <c r="Q17" s="46">
        <v>208</v>
      </c>
      <c r="R17" s="46">
        <v>53</v>
      </c>
      <c r="S17" s="46">
        <v>18</v>
      </c>
      <c r="T17" s="6">
        <f t="shared" si="2"/>
        <v>429</v>
      </c>
      <c r="U17" s="2">
        <f t="shared" si="5"/>
        <v>1673</v>
      </c>
      <c r="AB17" s="63">
        <v>248</v>
      </c>
    </row>
    <row r="18" spans="1:28" ht="24" customHeight="1" x14ac:dyDescent="0.2">
      <c r="A18" s="18" t="s">
        <v>41</v>
      </c>
      <c r="B18" s="46">
        <v>135</v>
      </c>
      <c r="C18" s="46">
        <v>216</v>
      </c>
      <c r="D18" s="46">
        <v>58</v>
      </c>
      <c r="E18" s="46">
        <v>28</v>
      </c>
      <c r="F18" s="6">
        <f t="shared" si="0"/>
        <v>469.5</v>
      </c>
      <c r="G18" s="2">
        <f t="shared" si="3"/>
        <v>1872</v>
      </c>
      <c r="H18" s="19" t="s">
        <v>20</v>
      </c>
      <c r="I18" s="46">
        <v>152</v>
      </c>
      <c r="J18" s="46">
        <v>200</v>
      </c>
      <c r="K18" s="46">
        <v>48</v>
      </c>
      <c r="L18" s="46">
        <v>18</v>
      </c>
      <c r="M18" s="6">
        <f t="shared" si="1"/>
        <v>417</v>
      </c>
      <c r="N18" s="2">
        <f t="shared" si="4"/>
        <v>1491</v>
      </c>
      <c r="O18" s="19" t="s">
        <v>13</v>
      </c>
      <c r="P18" s="46">
        <v>139</v>
      </c>
      <c r="Q18" s="46">
        <v>179</v>
      </c>
      <c r="R18" s="46">
        <v>42</v>
      </c>
      <c r="S18" s="46">
        <v>16</v>
      </c>
      <c r="T18" s="6">
        <f t="shared" si="2"/>
        <v>372.5</v>
      </c>
      <c r="U18" s="2">
        <f t="shared" si="5"/>
        <v>1625.5</v>
      </c>
      <c r="AB18" s="63">
        <v>248</v>
      </c>
    </row>
    <row r="19" spans="1:28" ht="24" customHeight="1" thickBot="1" x14ac:dyDescent="0.25">
      <c r="A19" s="21" t="s">
        <v>42</v>
      </c>
      <c r="B19" s="47">
        <v>140</v>
      </c>
      <c r="C19" s="47">
        <v>234</v>
      </c>
      <c r="D19" s="47">
        <v>44</v>
      </c>
      <c r="E19" s="47">
        <v>24</v>
      </c>
      <c r="F19" s="7">
        <f t="shared" si="0"/>
        <v>452</v>
      </c>
      <c r="G19" s="3">
        <f t="shared" si="3"/>
        <v>1839</v>
      </c>
      <c r="H19" s="20" t="s">
        <v>22</v>
      </c>
      <c r="I19" s="45">
        <v>118</v>
      </c>
      <c r="J19" s="45">
        <v>210</v>
      </c>
      <c r="K19" s="45">
        <v>52</v>
      </c>
      <c r="L19" s="45">
        <v>16</v>
      </c>
      <c r="M19" s="6">
        <f t="shared" si="1"/>
        <v>413</v>
      </c>
      <c r="N19" s="2">
        <f>M16+M17+M18+M19</f>
        <v>1551.5</v>
      </c>
      <c r="O19" s="19" t="s">
        <v>16</v>
      </c>
      <c r="P19" s="46">
        <v>128</v>
      </c>
      <c r="Q19" s="46">
        <v>184</v>
      </c>
      <c r="R19" s="46">
        <v>49</v>
      </c>
      <c r="S19" s="46">
        <v>17</v>
      </c>
      <c r="T19" s="6">
        <f t="shared" si="2"/>
        <v>388.5</v>
      </c>
      <c r="U19" s="2">
        <f t="shared" si="5"/>
        <v>1596.5</v>
      </c>
      <c r="AB19" s="63">
        <v>262</v>
      </c>
    </row>
    <row r="20" spans="1:28" ht="24" customHeight="1" x14ac:dyDescent="0.2">
      <c r="A20" s="19" t="s">
        <v>27</v>
      </c>
      <c r="B20" s="45">
        <v>128</v>
      </c>
      <c r="C20" s="45">
        <v>194</v>
      </c>
      <c r="D20" s="45">
        <v>41</v>
      </c>
      <c r="E20" s="45">
        <v>15</v>
      </c>
      <c r="F20" s="8">
        <f t="shared" si="0"/>
        <v>377.5</v>
      </c>
      <c r="G20" s="35"/>
      <c r="H20" s="19" t="s">
        <v>24</v>
      </c>
      <c r="I20" s="46">
        <v>133</v>
      </c>
      <c r="J20" s="46">
        <v>213</v>
      </c>
      <c r="K20" s="46">
        <v>48</v>
      </c>
      <c r="L20" s="46">
        <v>20</v>
      </c>
      <c r="M20" s="8">
        <f t="shared" si="1"/>
        <v>425.5</v>
      </c>
      <c r="N20" s="2">
        <f>M17+M18+M19+M20</f>
        <v>1634.5</v>
      </c>
      <c r="O20" s="19" t="s">
        <v>45</v>
      </c>
      <c r="P20" s="45">
        <v>122</v>
      </c>
      <c r="Q20" s="45">
        <v>186</v>
      </c>
      <c r="R20" s="45">
        <v>45</v>
      </c>
      <c r="S20" s="45">
        <v>15</v>
      </c>
      <c r="T20" s="8">
        <f t="shared" si="2"/>
        <v>374.5</v>
      </c>
      <c r="U20" s="2">
        <f t="shared" si="5"/>
        <v>1564.5</v>
      </c>
      <c r="AB20" s="63">
        <v>275</v>
      </c>
    </row>
    <row r="21" spans="1:28" ht="24" customHeight="1" thickBot="1" x14ac:dyDescent="0.25">
      <c r="A21" s="19" t="s">
        <v>28</v>
      </c>
      <c r="B21" s="46">
        <v>110</v>
      </c>
      <c r="C21" s="46">
        <v>185</v>
      </c>
      <c r="D21" s="46">
        <v>50</v>
      </c>
      <c r="E21" s="46">
        <v>10</v>
      </c>
      <c r="F21" s="6">
        <f t="shared" si="0"/>
        <v>365</v>
      </c>
      <c r="G21" s="36"/>
      <c r="H21" s="20" t="s">
        <v>25</v>
      </c>
      <c r="I21" s="46">
        <v>114</v>
      </c>
      <c r="J21" s="46">
        <v>211</v>
      </c>
      <c r="K21" s="46">
        <v>45</v>
      </c>
      <c r="L21" s="46">
        <v>31</v>
      </c>
      <c r="M21" s="6">
        <f t="shared" si="1"/>
        <v>435.5</v>
      </c>
      <c r="N21" s="2">
        <f>M18+M19+M20+M21</f>
        <v>1691</v>
      </c>
      <c r="O21" s="21" t="s">
        <v>46</v>
      </c>
      <c r="P21" s="47">
        <v>119</v>
      </c>
      <c r="Q21" s="47">
        <v>195</v>
      </c>
      <c r="R21" s="47">
        <v>43</v>
      </c>
      <c r="S21" s="47">
        <v>13</v>
      </c>
      <c r="T21" s="7">
        <f t="shared" si="2"/>
        <v>373</v>
      </c>
      <c r="U21" s="3">
        <f t="shared" si="5"/>
        <v>1508.5</v>
      </c>
      <c r="AB21" s="63">
        <v>276</v>
      </c>
    </row>
    <row r="22" spans="1:28" ht="24" customHeight="1" thickBot="1" x14ac:dyDescent="0.25">
      <c r="A22" s="19" t="s">
        <v>1</v>
      </c>
      <c r="B22" s="46">
        <v>94</v>
      </c>
      <c r="C22" s="46">
        <v>197</v>
      </c>
      <c r="D22" s="46">
        <v>47</v>
      </c>
      <c r="E22" s="46">
        <v>13</v>
      </c>
      <c r="F22" s="6">
        <f t="shared" si="0"/>
        <v>370.5</v>
      </c>
      <c r="G22" s="2"/>
      <c r="H22" s="21" t="s">
        <v>26</v>
      </c>
      <c r="I22" s="47">
        <v>122</v>
      </c>
      <c r="J22" s="47">
        <v>203</v>
      </c>
      <c r="K22" s="47">
        <v>41</v>
      </c>
      <c r="L22" s="47">
        <v>25</v>
      </c>
      <c r="M22" s="6">
        <f t="shared" si="1"/>
        <v>408.5</v>
      </c>
      <c r="N22" s="3">
        <f>M19+M20+M21+M22</f>
        <v>1682.5</v>
      </c>
      <c r="O22" s="19"/>
      <c r="P22" s="45"/>
      <c r="Q22" s="45"/>
      <c r="R22" s="45"/>
      <c r="S22" s="45"/>
      <c r="T22" s="8"/>
      <c r="U22" s="34"/>
      <c r="AB22" s="63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65">
        <f>MAX(G13:G19)</f>
        <v>2250.5</v>
      </c>
      <c r="H23" s="167" t="s">
        <v>48</v>
      </c>
      <c r="I23" s="168"/>
      <c r="J23" s="160" t="s">
        <v>50</v>
      </c>
      <c r="K23" s="161"/>
      <c r="L23" s="161"/>
      <c r="M23" s="162"/>
      <c r="N23" s="66">
        <f>MAX(N10:N22)</f>
        <v>1691</v>
      </c>
      <c r="O23" s="163" t="s">
        <v>49</v>
      </c>
      <c r="P23" s="164"/>
      <c r="Q23" s="169" t="s">
        <v>50</v>
      </c>
      <c r="R23" s="170"/>
      <c r="S23" s="170"/>
      <c r="T23" s="171"/>
      <c r="U23" s="65">
        <f>MAX(U13:U21)</f>
        <v>1673</v>
      </c>
      <c r="AB23" s="1"/>
    </row>
    <row r="24" spans="1:28" ht="13.5" customHeight="1" x14ac:dyDescent="0.2">
      <c r="A24" s="165"/>
      <c r="B24" s="166"/>
      <c r="C24" s="64" t="s">
        <v>73</v>
      </c>
      <c r="D24" s="67"/>
      <c r="E24" s="67"/>
      <c r="F24" s="68" t="s">
        <v>65</v>
      </c>
      <c r="G24" s="69"/>
      <c r="H24" s="165"/>
      <c r="I24" s="166"/>
      <c r="J24" s="64" t="s">
        <v>73</v>
      </c>
      <c r="K24" s="67"/>
      <c r="L24" s="67"/>
      <c r="M24" s="68" t="s">
        <v>71</v>
      </c>
      <c r="N24" s="69"/>
      <c r="O24" s="165"/>
      <c r="P24" s="166"/>
      <c r="Q24" s="64" t="s">
        <v>73</v>
      </c>
      <c r="R24" s="67"/>
      <c r="S24" s="67"/>
      <c r="T24" s="68" t="s">
        <v>86</v>
      </c>
      <c r="U24" s="69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77" t="s">
        <v>54</v>
      </c>
      <c r="B4" s="177"/>
      <c r="C4" s="177"/>
      <c r="D4" s="51"/>
      <c r="E4" s="179" t="str">
        <f>'G-1'!E4:H4</f>
        <v>DE OBRA</v>
      </c>
      <c r="F4" s="179"/>
      <c r="G4" s="179"/>
      <c r="H4" s="17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75" t="s">
        <v>56</v>
      </c>
      <c r="B5" s="175"/>
      <c r="C5" s="175"/>
      <c r="D5" s="179" t="str">
        <f>'G-1'!D5:H5</f>
        <v>CALLE 30 X CARRERA 24</v>
      </c>
      <c r="E5" s="179"/>
      <c r="F5" s="179"/>
      <c r="G5" s="179"/>
      <c r="H5" s="179"/>
      <c r="I5" s="175" t="s">
        <v>53</v>
      </c>
      <c r="J5" s="175"/>
      <c r="K5" s="175"/>
      <c r="L5" s="158">
        <f>'G-1'!L5:N5</f>
        <v>1510</v>
      </c>
      <c r="M5" s="158"/>
      <c r="N5" s="158"/>
      <c r="O5" s="50"/>
      <c r="P5" s="175" t="s">
        <v>57</v>
      </c>
      <c r="Q5" s="175"/>
      <c r="R5" s="175"/>
      <c r="S5" s="158" t="s">
        <v>134</v>
      </c>
      <c r="T5" s="158"/>
      <c r="U5" s="158"/>
    </row>
    <row r="6" spans="1:28" ht="12.75" customHeight="1" x14ac:dyDescent="0.2">
      <c r="A6" s="175" t="s">
        <v>55</v>
      </c>
      <c r="B6" s="175"/>
      <c r="C6" s="175"/>
      <c r="D6" s="173" t="s">
        <v>150</v>
      </c>
      <c r="E6" s="173"/>
      <c r="F6" s="173"/>
      <c r="G6" s="173"/>
      <c r="H6" s="173"/>
      <c r="I6" s="175" t="s">
        <v>59</v>
      </c>
      <c r="J6" s="175"/>
      <c r="K6" s="175"/>
      <c r="L6" s="174">
        <v>2</v>
      </c>
      <c r="M6" s="174"/>
      <c r="N6" s="174"/>
      <c r="O6" s="54"/>
      <c r="P6" s="175" t="s">
        <v>58</v>
      </c>
      <c r="Q6" s="175"/>
      <c r="R6" s="175"/>
      <c r="S6" s="180">
        <f>'G-1'!S6:U6</f>
        <v>42978</v>
      </c>
      <c r="T6" s="180"/>
      <c r="U6" s="180"/>
    </row>
    <row r="7" spans="1:28" ht="7.5" customHeight="1" x14ac:dyDescent="0.2">
      <c r="A7" s="55"/>
      <c r="B7" s="49"/>
      <c r="C7" s="49"/>
      <c r="D7" s="49"/>
      <c r="E7" s="176"/>
      <c r="F7" s="176"/>
      <c r="G7" s="176"/>
      <c r="H7" s="176"/>
      <c r="I7" s="176"/>
      <c r="J7" s="176"/>
      <c r="K7" s="17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45" t="s">
        <v>36</v>
      </c>
      <c r="B8" s="148" t="s">
        <v>34</v>
      </c>
      <c r="C8" s="149"/>
      <c r="D8" s="149"/>
      <c r="E8" s="150"/>
      <c r="F8" s="145" t="s">
        <v>35</v>
      </c>
      <c r="G8" s="145" t="s">
        <v>37</v>
      </c>
      <c r="H8" s="145" t="s">
        <v>36</v>
      </c>
      <c r="I8" s="148" t="s">
        <v>34</v>
      </c>
      <c r="J8" s="149"/>
      <c r="K8" s="149"/>
      <c r="L8" s="150"/>
      <c r="M8" s="145" t="s">
        <v>35</v>
      </c>
      <c r="N8" s="145" t="s">
        <v>37</v>
      </c>
      <c r="O8" s="145" t="s">
        <v>36</v>
      </c>
      <c r="P8" s="148" t="s">
        <v>34</v>
      </c>
      <c r="Q8" s="149"/>
      <c r="R8" s="149"/>
      <c r="S8" s="150"/>
      <c r="T8" s="145" t="s">
        <v>35</v>
      </c>
      <c r="U8" s="145" t="s">
        <v>37</v>
      </c>
    </row>
    <row r="9" spans="1:28" ht="12" customHeight="1" x14ac:dyDescent="0.2">
      <c r="A9" s="146"/>
      <c r="B9" s="15" t="s">
        <v>52</v>
      </c>
      <c r="C9" s="15" t="s">
        <v>0</v>
      </c>
      <c r="D9" s="15" t="s">
        <v>2</v>
      </c>
      <c r="E9" s="16" t="s">
        <v>3</v>
      </c>
      <c r="F9" s="146"/>
      <c r="G9" s="146"/>
      <c r="H9" s="146"/>
      <c r="I9" s="17" t="s">
        <v>52</v>
      </c>
      <c r="J9" s="17" t="s">
        <v>0</v>
      </c>
      <c r="K9" s="15" t="s">
        <v>2</v>
      </c>
      <c r="L9" s="16" t="s">
        <v>3</v>
      </c>
      <c r="M9" s="146"/>
      <c r="N9" s="146"/>
      <c r="O9" s="146"/>
      <c r="P9" s="17" t="s">
        <v>52</v>
      </c>
      <c r="Q9" s="17" t="s">
        <v>0</v>
      </c>
      <c r="R9" s="15" t="s">
        <v>2</v>
      </c>
      <c r="S9" s="16" t="s">
        <v>3</v>
      </c>
      <c r="T9" s="146"/>
      <c r="U9" s="146"/>
    </row>
    <row r="10" spans="1:28" ht="24" customHeight="1" x14ac:dyDescent="0.2">
      <c r="A10" s="18" t="s">
        <v>11</v>
      </c>
      <c r="B10" s="46">
        <v>55</v>
      </c>
      <c r="C10" s="46">
        <v>76</v>
      </c>
      <c r="D10" s="46">
        <v>9</v>
      </c>
      <c r="E10" s="46">
        <v>4</v>
      </c>
      <c r="F10" s="6">
        <f t="shared" ref="F10:F22" si="0">B10*0.5+C10*1+D10*2+E10*2.5</f>
        <v>131.5</v>
      </c>
      <c r="G10" s="2"/>
      <c r="H10" s="19" t="s">
        <v>4</v>
      </c>
      <c r="I10" s="46">
        <v>40</v>
      </c>
      <c r="J10" s="46">
        <v>87</v>
      </c>
      <c r="K10" s="46">
        <v>2</v>
      </c>
      <c r="L10" s="46">
        <v>6</v>
      </c>
      <c r="M10" s="6">
        <f t="shared" ref="M10:M22" si="1">I10*0.5+J10*1+K10*2+L10*2.5</f>
        <v>126</v>
      </c>
      <c r="N10" s="9">
        <f>F20+F21+F22+M10</f>
        <v>500.5</v>
      </c>
      <c r="O10" s="19" t="s">
        <v>43</v>
      </c>
      <c r="P10" s="46">
        <v>22</v>
      </c>
      <c r="Q10" s="46">
        <v>90</v>
      </c>
      <c r="R10" s="46">
        <v>4</v>
      </c>
      <c r="S10" s="46">
        <v>2</v>
      </c>
      <c r="T10" s="6">
        <f t="shared" ref="T10:T21" si="2">P10*0.5+Q10*1+R10*2+S10*2.5</f>
        <v>114</v>
      </c>
      <c r="U10" s="10"/>
      <c r="W10" s="1"/>
      <c r="X10" s="1"/>
      <c r="Y10" s="1" t="s">
        <v>64</v>
      </c>
      <c r="Z10" s="63">
        <v>803.5</v>
      </c>
      <c r="AA10" s="1"/>
      <c r="AB10" s="1"/>
    </row>
    <row r="11" spans="1:28" ht="24" customHeight="1" x14ac:dyDescent="0.2">
      <c r="A11" s="18" t="s">
        <v>14</v>
      </c>
      <c r="B11" s="46">
        <v>49</v>
      </c>
      <c r="C11" s="46">
        <v>84</v>
      </c>
      <c r="D11" s="46">
        <v>6</v>
      </c>
      <c r="E11" s="46">
        <v>3</v>
      </c>
      <c r="F11" s="6">
        <f t="shared" si="0"/>
        <v>128</v>
      </c>
      <c r="G11" s="2"/>
      <c r="H11" s="19" t="s">
        <v>5</v>
      </c>
      <c r="I11" s="46">
        <v>35</v>
      </c>
      <c r="J11" s="46">
        <v>86</v>
      </c>
      <c r="K11" s="46">
        <v>4</v>
      </c>
      <c r="L11" s="46">
        <v>1</v>
      </c>
      <c r="M11" s="6">
        <f t="shared" si="1"/>
        <v>114</v>
      </c>
      <c r="N11" s="9">
        <f>F21+F22+M10+M11</f>
        <v>497.5</v>
      </c>
      <c r="O11" s="19" t="s">
        <v>44</v>
      </c>
      <c r="P11" s="46">
        <v>20</v>
      </c>
      <c r="Q11" s="46">
        <v>72</v>
      </c>
      <c r="R11" s="46">
        <v>5</v>
      </c>
      <c r="S11" s="46">
        <v>6</v>
      </c>
      <c r="T11" s="6">
        <f t="shared" si="2"/>
        <v>107</v>
      </c>
      <c r="U11" s="2"/>
      <c r="W11" s="1"/>
      <c r="X11" s="1"/>
      <c r="Y11" s="1" t="s">
        <v>71</v>
      </c>
      <c r="Z11" s="63">
        <v>804.5</v>
      </c>
      <c r="AA11" s="1"/>
      <c r="AB11" s="1"/>
    </row>
    <row r="12" spans="1:28" ht="24" customHeight="1" x14ac:dyDescent="0.2">
      <c r="A12" s="18" t="s">
        <v>17</v>
      </c>
      <c r="B12" s="46">
        <v>44</v>
      </c>
      <c r="C12" s="46">
        <v>89</v>
      </c>
      <c r="D12" s="46">
        <v>7</v>
      </c>
      <c r="E12" s="46">
        <v>5</v>
      </c>
      <c r="F12" s="6">
        <f t="shared" si="0"/>
        <v>137.5</v>
      </c>
      <c r="G12" s="2"/>
      <c r="H12" s="19" t="s">
        <v>6</v>
      </c>
      <c r="I12" s="46">
        <v>29</v>
      </c>
      <c r="J12" s="46">
        <v>92</v>
      </c>
      <c r="K12" s="46">
        <v>5</v>
      </c>
      <c r="L12" s="46">
        <v>8</v>
      </c>
      <c r="M12" s="6">
        <f t="shared" si="1"/>
        <v>136.5</v>
      </c>
      <c r="N12" s="2">
        <f>F22+M10+M11+M12</f>
        <v>509</v>
      </c>
      <c r="O12" s="19" t="s">
        <v>32</v>
      </c>
      <c r="P12" s="46">
        <v>23</v>
      </c>
      <c r="Q12" s="46">
        <v>98</v>
      </c>
      <c r="R12" s="46">
        <v>7</v>
      </c>
      <c r="S12" s="46">
        <v>3</v>
      </c>
      <c r="T12" s="6">
        <f t="shared" si="2"/>
        <v>131</v>
      </c>
      <c r="U12" s="2"/>
      <c r="W12" s="1"/>
      <c r="X12" s="1"/>
      <c r="Y12" s="1" t="s">
        <v>74</v>
      </c>
      <c r="Z12" s="63">
        <v>810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72</v>
      </c>
      <c r="D13" s="46">
        <v>4</v>
      </c>
      <c r="E13" s="46">
        <v>4</v>
      </c>
      <c r="F13" s="6">
        <f t="shared" si="0"/>
        <v>100</v>
      </c>
      <c r="G13" s="2">
        <f t="shared" ref="G13:G19" si="3">F10+F11+F12+F13</f>
        <v>497</v>
      </c>
      <c r="H13" s="19" t="s">
        <v>7</v>
      </c>
      <c r="I13" s="46">
        <v>35</v>
      </c>
      <c r="J13" s="46">
        <v>68</v>
      </c>
      <c r="K13" s="46">
        <v>2</v>
      </c>
      <c r="L13" s="46">
        <v>2</v>
      </c>
      <c r="M13" s="6">
        <f t="shared" si="1"/>
        <v>94.5</v>
      </c>
      <c r="N13" s="2">
        <f t="shared" ref="N13:N18" si="4">M10+M11+M12+M13</f>
        <v>471</v>
      </c>
      <c r="O13" s="19" t="s">
        <v>33</v>
      </c>
      <c r="P13" s="46">
        <v>22</v>
      </c>
      <c r="Q13" s="46">
        <v>89</v>
      </c>
      <c r="R13" s="46">
        <v>8</v>
      </c>
      <c r="S13" s="46">
        <v>7</v>
      </c>
      <c r="T13" s="6">
        <f t="shared" si="2"/>
        <v>133.5</v>
      </c>
      <c r="U13" s="2">
        <f t="shared" ref="U13:U21" si="5">T10+T11+T12+T13</f>
        <v>485.5</v>
      </c>
      <c r="W13" s="1" t="s">
        <v>79</v>
      </c>
      <c r="X13" s="63">
        <v>917</v>
      </c>
      <c r="Y13" s="1" t="s">
        <v>68</v>
      </c>
      <c r="Z13" s="63">
        <v>810.5</v>
      </c>
      <c r="AA13" s="1" t="s">
        <v>77</v>
      </c>
      <c r="AB13" s="63">
        <v>0</v>
      </c>
    </row>
    <row r="14" spans="1:28" ht="24" customHeight="1" x14ac:dyDescent="0.2">
      <c r="A14" s="18" t="s">
        <v>21</v>
      </c>
      <c r="B14" s="46">
        <v>29</v>
      </c>
      <c r="C14" s="46">
        <v>100</v>
      </c>
      <c r="D14" s="46">
        <v>8</v>
      </c>
      <c r="E14" s="46">
        <v>7</v>
      </c>
      <c r="F14" s="6">
        <f t="shared" si="0"/>
        <v>148</v>
      </c>
      <c r="G14" s="2">
        <f t="shared" si="3"/>
        <v>513.5</v>
      </c>
      <c r="H14" s="19" t="s">
        <v>9</v>
      </c>
      <c r="I14" s="46">
        <v>30</v>
      </c>
      <c r="J14" s="46">
        <v>74</v>
      </c>
      <c r="K14" s="46">
        <v>3</v>
      </c>
      <c r="L14" s="46">
        <v>2</v>
      </c>
      <c r="M14" s="6">
        <f t="shared" si="1"/>
        <v>100</v>
      </c>
      <c r="N14" s="2">
        <f t="shared" si="4"/>
        <v>445</v>
      </c>
      <c r="O14" s="19" t="s">
        <v>29</v>
      </c>
      <c r="P14" s="45">
        <v>21</v>
      </c>
      <c r="Q14" s="45">
        <v>82</v>
      </c>
      <c r="R14" s="45">
        <v>6</v>
      </c>
      <c r="S14" s="45">
        <v>6</v>
      </c>
      <c r="T14" s="6">
        <f t="shared" si="2"/>
        <v>119.5</v>
      </c>
      <c r="U14" s="2">
        <f t="shared" si="5"/>
        <v>491</v>
      </c>
      <c r="W14" s="1" t="s">
        <v>84</v>
      </c>
      <c r="X14" s="63">
        <v>927.5</v>
      </c>
      <c r="Y14" s="1" t="s">
        <v>67</v>
      </c>
      <c r="Z14" s="63">
        <v>813</v>
      </c>
      <c r="AA14" s="1" t="s">
        <v>78</v>
      </c>
      <c r="AB14" s="63">
        <v>0</v>
      </c>
    </row>
    <row r="15" spans="1:28" ht="24" customHeight="1" x14ac:dyDescent="0.2">
      <c r="A15" s="18" t="s">
        <v>23</v>
      </c>
      <c r="B15" s="46">
        <v>24</v>
      </c>
      <c r="C15" s="46">
        <v>89</v>
      </c>
      <c r="D15" s="46">
        <v>4</v>
      </c>
      <c r="E15" s="46">
        <v>7</v>
      </c>
      <c r="F15" s="6">
        <f t="shared" si="0"/>
        <v>126.5</v>
      </c>
      <c r="G15" s="2">
        <f t="shared" si="3"/>
        <v>512</v>
      </c>
      <c r="H15" s="19" t="s">
        <v>12</v>
      </c>
      <c r="I15" s="46">
        <v>24</v>
      </c>
      <c r="J15" s="46">
        <v>68</v>
      </c>
      <c r="K15" s="46">
        <v>6</v>
      </c>
      <c r="L15" s="46">
        <v>3</v>
      </c>
      <c r="M15" s="6">
        <f t="shared" si="1"/>
        <v>99.5</v>
      </c>
      <c r="N15" s="2">
        <f t="shared" si="4"/>
        <v>430.5</v>
      </c>
      <c r="O15" s="18" t="s">
        <v>30</v>
      </c>
      <c r="P15" s="46">
        <v>27</v>
      </c>
      <c r="Q15" s="46">
        <v>101</v>
      </c>
      <c r="R15" s="46">
        <v>6</v>
      </c>
      <c r="S15" s="46">
        <v>4</v>
      </c>
      <c r="T15" s="6">
        <f t="shared" si="2"/>
        <v>136.5</v>
      </c>
      <c r="U15" s="2">
        <f t="shared" si="5"/>
        <v>520.5</v>
      </c>
      <c r="W15" s="1" t="s">
        <v>66</v>
      </c>
      <c r="X15" s="63">
        <v>941.5</v>
      </c>
      <c r="Y15" s="1" t="s">
        <v>80</v>
      </c>
      <c r="Z15" s="63">
        <v>813.5</v>
      </c>
      <c r="AA15" s="1" t="s">
        <v>81</v>
      </c>
      <c r="AB15" s="63">
        <v>0</v>
      </c>
    </row>
    <row r="16" spans="1:28" ht="24" customHeight="1" x14ac:dyDescent="0.2">
      <c r="A16" s="18" t="s">
        <v>39</v>
      </c>
      <c r="B16" s="46">
        <v>25</v>
      </c>
      <c r="C16" s="46">
        <v>91</v>
      </c>
      <c r="D16" s="46">
        <v>8</v>
      </c>
      <c r="E16" s="46">
        <v>4</v>
      </c>
      <c r="F16" s="6">
        <f t="shared" si="0"/>
        <v>129.5</v>
      </c>
      <c r="G16" s="2">
        <f t="shared" si="3"/>
        <v>504</v>
      </c>
      <c r="H16" s="19" t="s">
        <v>15</v>
      </c>
      <c r="I16" s="46">
        <v>21</v>
      </c>
      <c r="J16" s="46">
        <v>70</v>
      </c>
      <c r="K16" s="46">
        <v>4</v>
      </c>
      <c r="L16" s="46">
        <v>4</v>
      </c>
      <c r="M16" s="6">
        <f t="shared" si="1"/>
        <v>98.5</v>
      </c>
      <c r="N16" s="2">
        <f t="shared" si="4"/>
        <v>392.5</v>
      </c>
      <c r="O16" s="19" t="s">
        <v>8</v>
      </c>
      <c r="P16" s="46">
        <v>32</v>
      </c>
      <c r="Q16" s="46">
        <v>83</v>
      </c>
      <c r="R16" s="46">
        <v>4</v>
      </c>
      <c r="S16" s="46">
        <v>5</v>
      </c>
      <c r="T16" s="6">
        <f t="shared" si="2"/>
        <v>119.5</v>
      </c>
      <c r="U16" s="2">
        <f t="shared" si="5"/>
        <v>509</v>
      </c>
      <c r="W16" s="1" t="s">
        <v>65</v>
      </c>
      <c r="X16" s="63">
        <v>942</v>
      </c>
      <c r="Y16" s="1" t="s">
        <v>93</v>
      </c>
      <c r="Z16" s="63">
        <v>814</v>
      </c>
      <c r="AA16" s="1" t="s">
        <v>83</v>
      </c>
      <c r="AB16" s="63">
        <v>0</v>
      </c>
    </row>
    <row r="17" spans="1:28" ht="24" customHeight="1" x14ac:dyDescent="0.2">
      <c r="A17" s="18" t="s">
        <v>40</v>
      </c>
      <c r="B17" s="46">
        <v>30</v>
      </c>
      <c r="C17" s="46">
        <v>99</v>
      </c>
      <c r="D17" s="46">
        <v>6</v>
      </c>
      <c r="E17" s="46">
        <v>6</v>
      </c>
      <c r="F17" s="6">
        <f t="shared" si="0"/>
        <v>141</v>
      </c>
      <c r="G17" s="2">
        <f t="shared" si="3"/>
        <v>545</v>
      </c>
      <c r="H17" s="19" t="s">
        <v>18</v>
      </c>
      <c r="I17" s="46">
        <v>18</v>
      </c>
      <c r="J17" s="46">
        <v>70</v>
      </c>
      <c r="K17" s="46">
        <v>5</v>
      </c>
      <c r="L17" s="46">
        <v>1</v>
      </c>
      <c r="M17" s="6">
        <f t="shared" si="1"/>
        <v>91.5</v>
      </c>
      <c r="N17" s="2">
        <f t="shared" si="4"/>
        <v>389.5</v>
      </c>
      <c r="O17" s="19" t="s">
        <v>10</v>
      </c>
      <c r="P17" s="46">
        <v>32</v>
      </c>
      <c r="Q17" s="46">
        <v>90</v>
      </c>
      <c r="R17" s="46">
        <v>5</v>
      </c>
      <c r="S17" s="46">
        <v>3</v>
      </c>
      <c r="T17" s="6">
        <f t="shared" si="2"/>
        <v>123.5</v>
      </c>
      <c r="U17" s="2">
        <f t="shared" si="5"/>
        <v>499</v>
      </c>
      <c r="W17" s="1" t="s">
        <v>82</v>
      </c>
      <c r="X17" s="63">
        <v>946</v>
      </c>
      <c r="Y17" s="1" t="s">
        <v>76</v>
      </c>
      <c r="Z17" s="63">
        <v>816.5</v>
      </c>
      <c r="AA17" s="1" t="s">
        <v>86</v>
      </c>
      <c r="AB17" s="63">
        <v>0</v>
      </c>
    </row>
    <row r="18" spans="1:28" ht="24" customHeight="1" x14ac:dyDescent="0.2">
      <c r="A18" s="18" t="s">
        <v>41</v>
      </c>
      <c r="B18" s="46">
        <v>41</v>
      </c>
      <c r="C18" s="46">
        <v>83</v>
      </c>
      <c r="D18" s="46">
        <v>7</v>
      </c>
      <c r="E18" s="46">
        <v>4</v>
      </c>
      <c r="F18" s="6">
        <f t="shared" si="0"/>
        <v>127.5</v>
      </c>
      <c r="G18" s="2">
        <f t="shared" si="3"/>
        <v>524.5</v>
      </c>
      <c r="H18" s="19" t="s">
        <v>20</v>
      </c>
      <c r="I18" s="46">
        <v>21</v>
      </c>
      <c r="J18" s="46">
        <v>78</v>
      </c>
      <c r="K18" s="46">
        <v>4</v>
      </c>
      <c r="L18" s="46">
        <v>3</v>
      </c>
      <c r="M18" s="6">
        <f t="shared" si="1"/>
        <v>104</v>
      </c>
      <c r="N18" s="2">
        <f t="shared" si="4"/>
        <v>393.5</v>
      </c>
      <c r="O18" s="19" t="s">
        <v>13</v>
      </c>
      <c r="P18" s="46">
        <v>30</v>
      </c>
      <c r="Q18" s="46">
        <v>75</v>
      </c>
      <c r="R18" s="46">
        <v>4</v>
      </c>
      <c r="S18" s="46">
        <v>4</v>
      </c>
      <c r="T18" s="6">
        <f t="shared" si="2"/>
        <v>108</v>
      </c>
      <c r="U18" s="2">
        <f t="shared" si="5"/>
        <v>487.5</v>
      </c>
      <c r="W18" s="1" t="s">
        <v>87</v>
      </c>
      <c r="X18" s="63">
        <v>963</v>
      </c>
      <c r="Y18" s="1" t="s">
        <v>75</v>
      </c>
      <c r="Z18" s="63">
        <v>817.5</v>
      </c>
      <c r="AA18" s="1" t="s">
        <v>69</v>
      </c>
      <c r="AB18" s="63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85</v>
      </c>
      <c r="D19" s="47">
        <v>4</v>
      </c>
      <c r="E19" s="47">
        <v>5</v>
      </c>
      <c r="F19" s="7">
        <f t="shared" si="0"/>
        <v>123</v>
      </c>
      <c r="G19" s="3">
        <f t="shared" si="3"/>
        <v>521</v>
      </c>
      <c r="H19" s="20" t="s">
        <v>22</v>
      </c>
      <c r="I19" s="45">
        <v>24</v>
      </c>
      <c r="J19" s="45">
        <v>83</v>
      </c>
      <c r="K19" s="45">
        <v>4</v>
      </c>
      <c r="L19" s="45">
        <v>5</v>
      </c>
      <c r="M19" s="6">
        <f t="shared" si="1"/>
        <v>115.5</v>
      </c>
      <c r="N19" s="2">
        <f>M16+M17+M18+M19</f>
        <v>409.5</v>
      </c>
      <c r="O19" s="19" t="s">
        <v>16</v>
      </c>
      <c r="P19" s="46">
        <v>29</v>
      </c>
      <c r="Q19" s="46">
        <v>79</v>
      </c>
      <c r="R19" s="46">
        <v>6</v>
      </c>
      <c r="S19" s="46">
        <v>2</v>
      </c>
      <c r="T19" s="6">
        <f t="shared" si="2"/>
        <v>110.5</v>
      </c>
      <c r="U19" s="2">
        <f t="shared" si="5"/>
        <v>461.5</v>
      </c>
      <c r="W19" s="1" t="s">
        <v>89</v>
      </c>
      <c r="X19" s="63">
        <v>967</v>
      </c>
      <c r="Y19" s="1" t="s">
        <v>90</v>
      </c>
      <c r="Z19" s="63">
        <v>826</v>
      </c>
      <c r="AA19" s="1" t="s">
        <v>91</v>
      </c>
      <c r="AB19" s="63">
        <v>0</v>
      </c>
    </row>
    <row r="20" spans="1:28" ht="24" customHeight="1" x14ac:dyDescent="0.2">
      <c r="A20" s="19" t="s">
        <v>27</v>
      </c>
      <c r="B20" s="45">
        <v>31</v>
      </c>
      <c r="C20" s="45">
        <v>79</v>
      </c>
      <c r="D20" s="45">
        <v>5</v>
      </c>
      <c r="E20" s="45">
        <v>5</v>
      </c>
      <c r="F20" s="8">
        <f t="shared" si="0"/>
        <v>117</v>
      </c>
      <c r="G20" s="35"/>
      <c r="H20" s="19" t="s">
        <v>24</v>
      </c>
      <c r="I20" s="46">
        <v>32</v>
      </c>
      <c r="J20" s="46">
        <v>82</v>
      </c>
      <c r="K20" s="46">
        <v>5</v>
      </c>
      <c r="L20" s="46">
        <v>3</v>
      </c>
      <c r="M20" s="8">
        <f t="shared" si="1"/>
        <v>115.5</v>
      </c>
      <c r="N20" s="2">
        <f>M17+M18+M19+M20</f>
        <v>426.5</v>
      </c>
      <c r="O20" s="19" t="s">
        <v>45</v>
      </c>
      <c r="P20" s="45">
        <v>25</v>
      </c>
      <c r="Q20" s="45">
        <v>72</v>
      </c>
      <c r="R20" s="45">
        <v>2</v>
      </c>
      <c r="S20" s="45">
        <v>5</v>
      </c>
      <c r="T20" s="8">
        <f t="shared" si="2"/>
        <v>101</v>
      </c>
      <c r="U20" s="2">
        <f t="shared" si="5"/>
        <v>443</v>
      </c>
      <c r="W20" s="1"/>
      <c r="X20" s="1"/>
      <c r="Y20" s="1" t="s">
        <v>92</v>
      </c>
      <c r="Z20" s="63">
        <v>830</v>
      </c>
      <c r="AA20" s="1" t="s">
        <v>70</v>
      </c>
      <c r="AB20" s="63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84</v>
      </c>
      <c r="D21" s="46">
        <v>7</v>
      </c>
      <c r="E21" s="46">
        <v>3</v>
      </c>
      <c r="F21" s="6">
        <f t="shared" si="0"/>
        <v>125</v>
      </c>
      <c r="G21" s="36"/>
      <c r="H21" s="20" t="s">
        <v>25</v>
      </c>
      <c r="I21" s="46">
        <v>38</v>
      </c>
      <c r="J21" s="46">
        <v>75</v>
      </c>
      <c r="K21" s="46">
        <v>2</v>
      </c>
      <c r="L21" s="46">
        <v>5</v>
      </c>
      <c r="M21" s="6">
        <f t="shared" si="1"/>
        <v>110.5</v>
      </c>
      <c r="N21" s="2">
        <f>M18+M19+M20+M21</f>
        <v>445.5</v>
      </c>
      <c r="O21" s="21" t="s">
        <v>46</v>
      </c>
      <c r="P21" s="47">
        <v>20</v>
      </c>
      <c r="Q21" s="47">
        <v>64</v>
      </c>
      <c r="R21" s="47">
        <v>4</v>
      </c>
      <c r="S21" s="47">
        <v>3</v>
      </c>
      <c r="T21" s="7">
        <f t="shared" si="2"/>
        <v>89.5</v>
      </c>
      <c r="U21" s="3">
        <f t="shared" si="5"/>
        <v>409</v>
      </c>
      <c r="W21" s="1"/>
      <c r="X21" s="1"/>
      <c r="Y21" s="1" t="s">
        <v>85</v>
      </c>
      <c r="Z21" s="63">
        <v>839.5</v>
      </c>
      <c r="AA21" s="1" t="s">
        <v>72</v>
      </c>
      <c r="AB21" s="63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82</v>
      </c>
      <c r="D22" s="46">
        <v>6</v>
      </c>
      <c r="E22" s="46">
        <v>10</v>
      </c>
      <c r="F22" s="6">
        <f t="shared" si="0"/>
        <v>132.5</v>
      </c>
      <c r="G22" s="2"/>
      <c r="H22" s="21" t="s">
        <v>26</v>
      </c>
      <c r="I22" s="47">
        <v>22</v>
      </c>
      <c r="J22" s="47">
        <v>91</v>
      </c>
      <c r="K22" s="47">
        <v>7</v>
      </c>
      <c r="L22" s="47">
        <v>3</v>
      </c>
      <c r="M22" s="6">
        <f t="shared" si="1"/>
        <v>123.5</v>
      </c>
      <c r="N22" s="3">
        <f>M19+M20+M21+M22</f>
        <v>465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63">
        <v>845.5</v>
      </c>
      <c r="AA22" s="1"/>
      <c r="AB22" s="63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65">
        <f>MAX(G13:G19)</f>
        <v>545</v>
      </c>
      <c r="H23" s="167" t="s">
        <v>48</v>
      </c>
      <c r="I23" s="168"/>
      <c r="J23" s="160" t="s">
        <v>50</v>
      </c>
      <c r="K23" s="161"/>
      <c r="L23" s="161"/>
      <c r="M23" s="162"/>
      <c r="N23" s="66">
        <f>MAX(N10:N22)</f>
        <v>509</v>
      </c>
      <c r="O23" s="163" t="s">
        <v>49</v>
      </c>
      <c r="P23" s="164"/>
      <c r="Q23" s="169" t="s">
        <v>50</v>
      </c>
      <c r="R23" s="170"/>
      <c r="S23" s="170"/>
      <c r="T23" s="171"/>
      <c r="U23" s="65">
        <f>MAX(U13:U21)</f>
        <v>520.5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64" t="s">
        <v>73</v>
      </c>
      <c r="D24" s="67"/>
      <c r="E24" s="67"/>
      <c r="F24" s="68" t="s">
        <v>84</v>
      </c>
      <c r="G24" s="69"/>
      <c r="H24" s="165"/>
      <c r="I24" s="166"/>
      <c r="J24" s="64" t="s">
        <v>73</v>
      </c>
      <c r="K24" s="67"/>
      <c r="L24" s="67"/>
      <c r="M24" s="68" t="s">
        <v>75</v>
      </c>
      <c r="N24" s="69"/>
      <c r="O24" s="165"/>
      <c r="P24" s="166"/>
      <c r="Q24" s="64" t="s">
        <v>73</v>
      </c>
      <c r="R24" s="67"/>
      <c r="S24" s="67"/>
      <c r="T24" s="68" t="s">
        <v>81</v>
      </c>
      <c r="U24" s="69"/>
      <c r="W24" s="1"/>
      <c r="X24" s="1"/>
      <c r="Y24" s="70" t="s">
        <v>73</v>
      </c>
      <c r="Z24" s="1"/>
      <c r="AA24" s="1"/>
      <c r="AB24" s="1"/>
    </row>
    <row r="25" spans="1:28" ht="6.75" customHeight="1" x14ac:dyDescent="0.2">
      <c r="A25" s="59"/>
      <c r="B25" s="60"/>
      <c r="C25" s="60"/>
      <c r="D25" s="60"/>
      <c r="E25" s="60"/>
      <c r="F25" s="60"/>
      <c r="G25" s="61"/>
      <c r="H25" s="59"/>
      <c r="I25" s="62"/>
      <c r="J25" s="62"/>
      <c r="K25" s="60"/>
      <c r="L25" s="60"/>
      <c r="M25" s="60"/>
      <c r="N25" s="61"/>
      <c r="O25" s="59"/>
      <c r="P25" s="60"/>
      <c r="Q25" s="60"/>
      <c r="R25" s="60"/>
      <c r="S25" s="60"/>
      <c r="T25" s="60"/>
      <c r="U25" s="61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5" t="s">
        <v>62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7" t="str">
        <f>'G-1'!E4:H4</f>
        <v>DE OBRA</v>
      </c>
      <c r="F5" s="157"/>
      <c r="G5" s="157"/>
      <c r="H5" s="15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7" t="str">
        <f>'G-1'!D5:H5</f>
        <v>CALLE 30 X CARRERA 24</v>
      </c>
      <c r="E6" s="157"/>
      <c r="F6" s="157"/>
      <c r="G6" s="157"/>
      <c r="H6" s="157"/>
      <c r="I6" s="147" t="s">
        <v>53</v>
      </c>
      <c r="J6" s="147"/>
      <c r="K6" s="147"/>
      <c r="L6" s="158">
        <f>'G-1'!L5:N5</f>
        <v>1510</v>
      </c>
      <c r="M6" s="158"/>
      <c r="N6" s="158"/>
      <c r="O6" s="12"/>
      <c r="P6" s="147" t="s">
        <v>58</v>
      </c>
      <c r="Q6" s="147"/>
      <c r="R6" s="147"/>
      <c r="S6" s="181">
        <f>'G-1'!S6:U6</f>
        <v>42978</v>
      </c>
      <c r="T6" s="181"/>
      <c r="U6" s="181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5" t="s">
        <v>36</v>
      </c>
      <c r="B8" s="148" t="s">
        <v>34</v>
      </c>
      <c r="C8" s="149"/>
      <c r="D8" s="149"/>
      <c r="E8" s="150"/>
      <c r="F8" s="145" t="s">
        <v>35</v>
      </c>
      <c r="G8" s="145" t="s">
        <v>37</v>
      </c>
      <c r="H8" s="145" t="s">
        <v>36</v>
      </c>
      <c r="I8" s="148" t="s">
        <v>34</v>
      </c>
      <c r="J8" s="149"/>
      <c r="K8" s="149"/>
      <c r="L8" s="150"/>
      <c r="M8" s="145" t="s">
        <v>35</v>
      </c>
      <c r="N8" s="145" t="s">
        <v>37</v>
      </c>
      <c r="O8" s="145" t="s">
        <v>36</v>
      </c>
      <c r="P8" s="148" t="s">
        <v>34</v>
      </c>
      <c r="Q8" s="149"/>
      <c r="R8" s="149"/>
      <c r="S8" s="150"/>
      <c r="T8" s="145" t="s">
        <v>35</v>
      </c>
      <c r="U8" s="145" t="s">
        <v>37</v>
      </c>
    </row>
    <row r="9" spans="1:28" ht="12" customHeight="1" x14ac:dyDescent="0.2">
      <c r="A9" s="146"/>
      <c r="B9" s="15" t="s">
        <v>52</v>
      </c>
      <c r="C9" s="15" t="s">
        <v>0</v>
      </c>
      <c r="D9" s="15" t="s">
        <v>2</v>
      </c>
      <c r="E9" s="16" t="s">
        <v>3</v>
      </c>
      <c r="F9" s="146"/>
      <c r="G9" s="146"/>
      <c r="H9" s="146"/>
      <c r="I9" s="17" t="s">
        <v>52</v>
      </c>
      <c r="J9" s="17" t="s">
        <v>0</v>
      </c>
      <c r="K9" s="15" t="s">
        <v>2</v>
      </c>
      <c r="L9" s="16" t="s">
        <v>3</v>
      </c>
      <c r="M9" s="146"/>
      <c r="N9" s="146"/>
      <c r="O9" s="146"/>
      <c r="P9" s="17" t="s">
        <v>52</v>
      </c>
      <c r="Q9" s="17" t="s">
        <v>0</v>
      </c>
      <c r="R9" s="15" t="s">
        <v>2</v>
      </c>
      <c r="S9" s="16" t="s">
        <v>3</v>
      </c>
      <c r="T9" s="146"/>
      <c r="U9" s="146"/>
    </row>
    <row r="10" spans="1:28" ht="24" customHeight="1" x14ac:dyDescent="0.2">
      <c r="A10" s="18" t="s">
        <v>11</v>
      </c>
      <c r="B10" s="46">
        <f>'G-1'!B10+'G-2'!B10+'G-3'!B10</f>
        <v>528</v>
      </c>
      <c r="C10" s="46">
        <f>'G-1'!C10+'G-2'!C10+'G-3'!C10</f>
        <v>470</v>
      </c>
      <c r="D10" s="46">
        <f>'G-1'!D10+'G-2'!D10+'G-3'!D10</f>
        <v>123</v>
      </c>
      <c r="E10" s="46">
        <f>'G-1'!E10+'G-2'!E10+'G-3'!E10</f>
        <v>33</v>
      </c>
      <c r="F10" s="6">
        <f t="shared" ref="F10:F22" si="0">B10*0.5+C10*1+D10*2+E10*2.5</f>
        <v>1062.5</v>
      </c>
      <c r="G10" s="2"/>
      <c r="H10" s="19" t="s">
        <v>4</v>
      </c>
      <c r="I10" s="46">
        <f>'G-1'!I10+'G-2'!I10+'G-3'!I10</f>
        <v>252</v>
      </c>
      <c r="J10" s="46">
        <f>'G-1'!J10+'G-2'!J10+'G-3'!J10</f>
        <v>458</v>
      </c>
      <c r="K10" s="46">
        <f>'G-1'!K10+'G-2'!K10+'G-3'!K10</f>
        <v>81</v>
      </c>
      <c r="L10" s="46">
        <f>'G-1'!L10+'G-2'!L10+'G-3'!L10</f>
        <v>39</v>
      </c>
      <c r="M10" s="6">
        <f t="shared" ref="M10:M22" si="1">I10*0.5+J10*1+K10*2+L10*2.5</f>
        <v>843.5</v>
      </c>
      <c r="N10" s="9">
        <f>F20+F21+F22+M10</f>
        <v>3402.5</v>
      </c>
      <c r="O10" s="19" t="s">
        <v>43</v>
      </c>
      <c r="P10" s="46">
        <f>'G-1'!P10+'G-2'!P10+'G-3'!P10</f>
        <v>250</v>
      </c>
      <c r="Q10" s="46">
        <f>'G-1'!Q10+'G-2'!Q10+'G-3'!Q10</f>
        <v>412</v>
      </c>
      <c r="R10" s="46">
        <f>'G-1'!R10+'G-2'!R10+'G-3'!R10</f>
        <v>111</v>
      </c>
      <c r="S10" s="46">
        <f>'G-1'!S10+'G-2'!S10+'G-3'!S10</f>
        <v>37</v>
      </c>
      <c r="T10" s="6">
        <f t="shared" ref="T10:T21" si="2">P10*0.5+Q10*1+R10*2+S10*2.5</f>
        <v>851.5</v>
      </c>
      <c r="U10" s="10"/>
      <c r="W10" s="1"/>
      <c r="X10" s="1"/>
      <c r="Y10" s="1" t="s">
        <v>67</v>
      </c>
      <c r="Z10" s="63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549</v>
      </c>
      <c r="C11" s="46">
        <f>'G-1'!C11+'G-2'!C11+'G-3'!C11</f>
        <v>462</v>
      </c>
      <c r="D11" s="46">
        <f>'G-1'!D11+'G-2'!D11+'G-3'!D11</f>
        <v>124</v>
      </c>
      <c r="E11" s="46">
        <f>'G-1'!E11+'G-2'!E11+'G-3'!E11</f>
        <v>33</v>
      </c>
      <c r="F11" s="6">
        <f t="shared" si="0"/>
        <v>1067</v>
      </c>
      <c r="G11" s="2"/>
      <c r="H11" s="19" t="s">
        <v>5</v>
      </c>
      <c r="I11" s="46">
        <f>'G-1'!I11+'G-2'!I11+'G-3'!I11</f>
        <v>249</v>
      </c>
      <c r="J11" s="46">
        <f>'G-1'!J11+'G-2'!J11+'G-3'!J11</f>
        <v>426</v>
      </c>
      <c r="K11" s="46">
        <f>'G-1'!K11+'G-2'!K11+'G-3'!K11</f>
        <v>108</v>
      </c>
      <c r="L11" s="46">
        <f>'G-1'!L11+'G-2'!L11+'G-3'!L11</f>
        <v>39</v>
      </c>
      <c r="M11" s="6">
        <f t="shared" si="1"/>
        <v>864</v>
      </c>
      <c r="N11" s="9">
        <f>F21+F22+M10+M11</f>
        <v>3446</v>
      </c>
      <c r="O11" s="19" t="s">
        <v>44</v>
      </c>
      <c r="P11" s="46">
        <f>'G-1'!P11+'G-2'!P11+'G-3'!P11</f>
        <v>298</v>
      </c>
      <c r="Q11" s="46">
        <f>'G-1'!Q11+'G-2'!Q11+'G-3'!Q11</f>
        <v>471</v>
      </c>
      <c r="R11" s="46">
        <f>'G-1'!R11+'G-2'!R11+'G-3'!R11</f>
        <v>116</v>
      </c>
      <c r="S11" s="46">
        <f>'G-1'!S11+'G-2'!S11+'G-3'!S11</f>
        <v>37</v>
      </c>
      <c r="T11" s="6">
        <f t="shared" si="2"/>
        <v>944.5</v>
      </c>
      <c r="U11" s="2"/>
      <c r="W11" s="1"/>
      <c r="X11" s="1"/>
      <c r="Y11" s="1" t="s">
        <v>68</v>
      </c>
      <c r="Z11" s="63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408</v>
      </c>
      <c r="C12" s="46">
        <f>'G-1'!C12+'G-2'!C12+'G-3'!C12</f>
        <v>442</v>
      </c>
      <c r="D12" s="46">
        <f>'G-1'!D12+'G-2'!D12+'G-3'!D12</f>
        <v>144</v>
      </c>
      <c r="E12" s="46">
        <f>'G-1'!E12+'G-2'!E12+'G-3'!E12</f>
        <v>44</v>
      </c>
      <c r="F12" s="6">
        <f t="shared" si="0"/>
        <v>1044</v>
      </c>
      <c r="G12" s="2"/>
      <c r="H12" s="19" t="s">
        <v>6</v>
      </c>
      <c r="I12" s="46">
        <f>'G-1'!I12+'G-2'!I12+'G-3'!I12</f>
        <v>238</v>
      </c>
      <c r="J12" s="46">
        <f>'G-1'!J12+'G-2'!J12+'G-3'!J12</f>
        <v>449</v>
      </c>
      <c r="K12" s="46">
        <f>'G-1'!K12+'G-2'!K12+'G-3'!K12</f>
        <v>99</v>
      </c>
      <c r="L12" s="46">
        <f>'G-1'!L12+'G-2'!L12+'G-3'!L12</f>
        <v>39</v>
      </c>
      <c r="M12" s="6">
        <f t="shared" si="1"/>
        <v>863.5</v>
      </c>
      <c r="N12" s="2">
        <f>F22+M10+M11+M12</f>
        <v>3461.5</v>
      </c>
      <c r="O12" s="19" t="s">
        <v>32</v>
      </c>
      <c r="P12" s="46">
        <f>'G-1'!P12+'G-2'!P12+'G-3'!P12</f>
        <v>263</v>
      </c>
      <c r="Q12" s="46">
        <f>'G-1'!Q12+'G-2'!Q12+'G-3'!Q12</f>
        <v>405</v>
      </c>
      <c r="R12" s="46">
        <f>'G-1'!R12+'G-2'!R12+'G-3'!R12</f>
        <v>91</v>
      </c>
      <c r="S12" s="46">
        <f>'G-1'!S12+'G-2'!S12+'G-3'!S12</f>
        <v>27</v>
      </c>
      <c r="T12" s="6">
        <f t="shared" si="2"/>
        <v>786</v>
      </c>
      <c r="U12" s="2"/>
      <c r="W12" s="1"/>
      <c r="X12" s="1"/>
      <c r="Y12" s="1" t="s">
        <v>80</v>
      </c>
      <c r="Z12" s="63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341</v>
      </c>
      <c r="C13" s="46">
        <f>'G-1'!C13+'G-2'!C13+'G-3'!C13</f>
        <v>451</v>
      </c>
      <c r="D13" s="46">
        <f>'G-1'!D13+'G-2'!D13+'G-3'!D13</f>
        <v>114</v>
      </c>
      <c r="E13" s="46">
        <f>'G-1'!E13+'G-2'!E13+'G-3'!E13</f>
        <v>26</v>
      </c>
      <c r="F13" s="6">
        <f t="shared" si="0"/>
        <v>914.5</v>
      </c>
      <c r="G13" s="2">
        <f t="shared" ref="G13:G19" si="3">F10+F11+F12+F13</f>
        <v>4088</v>
      </c>
      <c r="H13" s="19" t="s">
        <v>7</v>
      </c>
      <c r="I13" s="46">
        <f>'G-1'!I13+'G-2'!I13+'G-3'!I13</f>
        <v>237</v>
      </c>
      <c r="J13" s="46">
        <f>'G-1'!J13+'G-2'!J13+'G-3'!J13</f>
        <v>455</v>
      </c>
      <c r="K13" s="46">
        <f>'G-1'!K13+'G-2'!K13+'G-3'!K13</f>
        <v>100</v>
      </c>
      <c r="L13" s="46">
        <f>'G-1'!L13+'G-2'!L13+'G-3'!L13</f>
        <v>32</v>
      </c>
      <c r="M13" s="6">
        <f t="shared" si="1"/>
        <v>853.5</v>
      </c>
      <c r="N13" s="2">
        <f t="shared" ref="N13:N18" si="4">M10+M11+M12+M13</f>
        <v>3424.5</v>
      </c>
      <c r="O13" s="19" t="s">
        <v>33</v>
      </c>
      <c r="P13" s="46">
        <f>'G-1'!P13+'G-2'!P13+'G-3'!P13</f>
        <v>251</v>
      </c>
      <c r="Q13" s="46">
        <f>'G-1'!Q13+'G-2'!Q13+'G-3'!Q13</f>
        <v>446</v>
      </c>
      <c r="R13" s="46">
        <f>'G-1'!R13+'G-2'!R13+'G-3'!R13</f>
        <v>118</v>
      </c>
      <c r="S13" s="46">
        <f>'G-1'!S13+'G-2'!S13+'G-3'!S13</f>
        <v>38</v>
      </c>
      <c r="T13" s="6">
        <f t="shared" si="2"/>
        <v>902.5</v>
      </c>
      <c r="U13" s="2">
        <f t="shared" ref="U13:U21" si="5">T10+T11+T12+T13</f>
        <v>3484.5</v>
      </c>
      <c r="W13" s="1" t="s">
        <v>84</v>
      </c>
      <c r="X13" s="63">
        <v>2015.5</v>
      </c>
      <c r="Y13" s="1" t="s">
        <v>85</v>
      </c>
      <c r="Z13" s="63">
        <v>1769</v>
      </c>
      <c r="AA13" s="1" t="s">
        <v>77</v>
      </c>
      <c r="AB13" s="63">
        <v>0</v>
      </c>
    </row>
    <row r="14" spans="1:28" ht="24" customHeight="1" x14ac:dyDescent="0.2">
      <c r="A14" s="18" t="s">
        <v>21</v>
      </c>
      <c r="B14" s="46">
        <f>'G-1'!B14+'G-2'!B14+'G-3'!B14</f>
        <v>353</v>
      </c>
      <c r="C14" s="46">
        <f>'G-1'!C14+'G-2'!C14+'G-3'!C14</f>
        <v>468</v>
      </c>
      <c r="D14" s="46">
        <f>'G-1'!D14+'G-2'!D14+'G-3'!D14</f>
        <v>124</v>
      </c>
      <c r="E14" s="46">
        <f>'G-1'!E14+'G-2'!E14+'G-3'!E14</f>
        <v>47</v>
      </c>
      <c r="F14" s="6">
        <f t="shared" si="0"/>
        <v>1010</v>
      </c>
      <c r="G14" s="2">
        <f t="shared" si="3"/>
        <v>4035.5</v>
      </c>
      <c r="H14" s="19" t="s">
        <v>9</v>
      </c>
      <c r="I14" s="46">
        <f>'G-1'!I14+'G-2'!I14+'G-3'!I14</f>
        <v>208</v>
      </c>
      <c r="J14" s="46">
        <f>'G-1'!J14+'G-2'!J14+'G-3'!J14</f>
        <v>411</v>
      </c>
      <c r="K14" s="46">
        <f>'G-1'!K14+'G-2'!K14+'G-3'!K14</f>
        <v>101</v>
      </c>
      <c r="L14" s="46">
        <f>'G-1'!L14+'G-2'!L14+'G-3'!L14</f>
        <v>34</v>
      </c>
      <c r="M14" s="6">
        <f t="shared" si="1"/>
        <v>802</v>
      </c>
      <c r="N14" s="2">
        <f t="shared" si="4"/>
        <v>3383</v>
      </c>
      <c r="O14" s="19" t="s">
        <v>29</v>
      </c>
      <c r="P14" s="46">
        <f>'G-1'!P14+'G-2'!P14+'G-3'!P14</f>
        <v>320</v>
      </c>
      <c r="Q14" s="46">
        <f>'G-1'!Q14+'G-2'!Q14+'G-3'!Q14</f>
        <v>408</v>
      </c>
      <c r="R14" s="46">
        <f>'G-1'!R14+'G-2'!R14+'G-3'!R14</f>
        <v>139</v>
      </c>
      <c r="S14" s="46">
        <f>'G-1'!S14+'G-2'!S14+'G-3'!S14</f>
        <v>31</v>
      </c>
      <c r="T14" s="6">
        <f t="shared" si="2"/>
        <v>923.5</v>
      </c>
      <c r="U14" s="2">
        <f t="shared" si="5"/>
        <v>3556.5</v>
      </c>
      <c r="W14" s="1" t="s">
        <v>89</v>
      </c>
      <c r="X14" s="63">
        <v>2044.5</v>
      </c>
      <c r="Y14" s="1" t="s">
        <v>75</v>
      </c>
      <c r="Z14" s="63">
        <v>1803.5</v>
      </c>
      <c r="AA14" s="1" t="s">
        <v>78</v>
      </c>
      <c r="AB14" s="63">
        <v>0</v>
      </c>
    </row>
    <row r="15" spans="1:28" ht="24" customHeight="1" x14ac:dyDescent="0.2">
      <c r="A15" s="18" t="s">
        <v>23</v>
      </c>
      <c r="B15" s="46">
        <f>'G-1'!B15+'G-2'!B15+'G-3'!B15</f>
        <v>290</v>
      </c>
      <c r="C15" s="46">
        <f>'G-1'!C15+'G-2'!C15+'G-3'!C15</f>
        <v>482</v>
      </c>
      <c r="D15" s="46">
        <f>'G-1'!D15+'G-2'!D15+'G-3'!D15</f>
        <v>109</v>
      </c>
      <c r="E15" s="46">
        <f>'G-1'!E15+'G-2'!E15+'G-3'!E15</f>
        <v>48</v>
      </c>
      <c r="F15" s="6">
        <f t="shared" si="0"/>
        <v>965</v>
      </c>
      <c r="G15" s="2">
        <f t="shared" si="3"/>
        <v>3933.5</v>
      </c>
      <c r="H15" s="19" t="s">
        <v>12</v>
      </c>
      <c r="I15" s="46">
        <f>'G-1'!I15+'G-2'!I15+'G-3'!I15</f>
        <v>196</v>
      </c>
      <c r="J15" s="46">
        <f>'G-1'!J15+'G-2'!J15+'G-3'!J15</f>
        <v>417</v>
      </c>
      <c r="K15" s="46">
        <f>'G-1'!K15+'G-2'!K15+'G-3'!K15</f>
        <v>101</v>
      </c>
      <c r="L15" s="46">
        <f>'G-1'!L15+'G-2'!L15+'G-3'!L15</f>
        <v>28</v>
      </c>
      <c r="M15" s="6">
        <f t="shared" si="1"/>
        <v>787</v>
      </c>
      <c r="N15" s="2">
        <f t="shared" si="4"/>
        <v>3306</v>
      </c>
      <c r="O15" s="18" t="s">
        <v>30</v>
      </c>
      <c r="P15" s="46">
        <f>'G-1'!P15+'G-2'!P15+'G-3'!P15</f>
        <v>290</v>
      </c>
      <c r="Q15" s="46">
        <f>'G-1'!Q15+'G-2'!Q15+'G-3'!Q15</f>
        <v>442</v>
      </c>
      <c r="R15" s="46">
        <f>'G-1'!R15+'G-2'!R15+'G-3'!R15</f>
        <v>124</v>
      </c>
      <c r="S15" s="46">
        <f>'G-1'!S15+'G-2'!S15+'G-3'!S15</f>
        <v>35</v>
      </c>
      <c r="T15" s="6">
        <f t="shared" si="2"/>
        <v>922.5</v>
      </c>
      <c r="U15" s="2">
        <f t="shared" si="5"/>
        <v>3534.5</v>
      </c>
      <c r="W15" s="1" t="s">
        <v>87</v>
      </c>
      <c r="X15" s="63">
        <v>2047</v>
      </c>
      <c r="Y15" s="1" t="s">
        <v>64</v>
      </c>
      <c r="Z15" s="63">
        <v>1810.5</v>
      </c>
      <c r="AA15" s="1" t="s">
        <v>81</v>
      </c>
      <c r="AB15" s="63">
        <v>0</v>
      </c>
    </row>
    <row r="16" spans="1:28" ht="24" customHeight="1" x14ac:dyDescent="0.2">
      <c r="A16" s="18" t="s">
        <v>39</v>
      </c>
      <c r="B16" s="46">
        <f>'G-1'!B16+'G-2'!B16+'G-3'!B16</f>
        <v>303</v>
      </c>
      <c r="C16" s="46">
        <f>'G-1'!C16+'G-2'!C16+'G-3'!C16</f>
        <v>475</v>
      </c>
      <c r="D16" s="46">
        <f>'G-1'!D16+'G-2'!D16+'G-3'!D16</f>
        <v>118</v>
      </c>
      <c r="E16" s="46">
        <f>'G-1'!E16+'G-2'!E16+'G-3'!E16</f>
        <v>41</v>
      </c>
      <c r="F16" s="6">
        <f t="shared" si="0"/>
        <v>965</v>
      </c>
      <c r="G16" s="2">
        <f t="shared" si="3"/>
        <v>3854.5</v>
      </c>
      <c r="H16" s="19" t="s">
        <v>15</v>
      </c>
      <c r="I16" s="46">
        <f>'G-1'!I16+'G-2'!I16+'G-3'!I16</f>
        <v>203</v>
      </c>
      <c r="J16" s="46">
        <f>'G-1'!J16+'G-2'!J16+'G-3'!J16</f>
        <v>410</v>
      </c>
      <c r="K16" s="46">
        <f>'G-1'!K16+'G-2'!K16+'G-3'!K16</f>
        <v>104</v>
      </c>
      <c r="L16" s="46">
        <f>'G-1'!L16+'G-2'!L16+'G-3'!L16</f>
        <v>27</v>
      </c>
      <c r="M16" s="6">
        <f t="shared" si="1"/>
        <v>787</v>
      </c>
      <c r="N16" s="2">
        <f t="shared" si="4"/>
        <v>3229.5</v>
      </c>
      <c r="O16" s="19" t="s">
        <v>8</v>
      </c>
      <c r="P16" s="46">
        <f>'G-1'!P16+'G-2'!P16+'G-3'!P16</f>
        <v>362</v>
      </c>
      <c r="Q16" s="46">
        <f>'G-1'!Q16+'G-2'!Q16+'G-3'!Q16</f>
        <v>494</v>
      </c>
      <c r="R16" s="46">
        <f>'G-1'!R16+'G-2'!R16+'G-3'!R16</f>
        <v>126</v>
      </c>
      <c r="S16" s="46">
        <f>'G-1'!S16+'G-2'!S16+'G-3'!S16</f>
        <v>33</v>
      </c>
      <c r="T16" s="6">
        <f t="shared" si="2"/>
        <v>1009.5</v>
      </c>
      <c r="U16" s="2">
        <f t="shared" si="5"/>
        <v>3758</v>
      </c>
      <c r="W16" s="1" t="s">
        <v>82</v>
      </c>
      <c r="X16" s="63">
        <v>2067.5</v>
      </c>
      <c r="Y16" s="1" t="s">
        <v>76</v>
      </c>
      <c r="Z16" s="63">
        <v>1832</v>
      </c>
      <c r="AA16" s="1" t="s">
        <v>83</v>
      </c>
      <c r="AB16" s="63">
        <v>0</v>
      </c>
    </row>
    <row r="17" spans="1:28" ht="24" customHeight="1" x14ac:dyDescent="0.2">
      <c r="A17" s="18" t="s">
        <v>40</v>
      </c>
      <c r="B17" s="46">
        <f>'G-1'!B17+'G-2'!B17+'G-3'!B17</f>
        <v>280</v>
      </c>
      <c r="C17" s="46">
        <f>'G-1'!C17+'G-2'!C17+'G-3'!C17</f>
        <v>451</v>
      </c>
      <c r="D17" s="46">
        <f>'G-1'!D17+'G-2'!D17+'G-3'!D17</f>
        <v>91</v>
      </c>
      <c r="E17" s="46">
        <f>'G-1'!E17+'G-2'!E17+'G-3'!E17</f>
        <v>38</v>
      </c>
      <c r="F17" s="6">
        <f t="shared" si="0"/>
        <v>868</v>
      </c>
      <c r="G17" s="2">
        <f t="shared" si="3"/>
        <v>3808</v>
      </c>
      <c r="H17" s="19" t="s">
        <v>18</v>
      </c>
      <c r="I17" s="46">
        <f>'G-1'!I17+'G-2'!I17+'G-3'!I17</f>
        <v>289</v>
      </c>
      <c r="J17" s="46">
        <f>'G-1'!J17+'G-2'!J17+'G-3'!J17</f>
        <v>433</v>
      </c>
      <c r="K17" s="46">
        <f>'G-1'!K17+'G-2'!K17+'G-3'!K17</f>
        <v>89</v>
      </c>
      <c r="L17" s="46">
        <f>'G-1'!L17+'G-2'!L17+'G-3'!L17</f>
        <v>24</v>
      </c>
      <c r="M17" s="6">
        <f t="shared" si="1"/>
        <v>815.5</v>
      </c>
      <c r="N17" s="2">
        <f t="shared" si="4"/>
        <v>3191.5</v>
      </c>
      <c r="O17" s="19" t="s">
        <v>10</v>
      </c>
      <c r="P17" s="46">
        <f>'G-1'!P17+'G-2'!P17+'G-3'!P17</f>
        <v>329</v>
      </c>
      <c r="Q17" s="46">
        <f>'G-1'!Q17+'G-2'!Q17+'G-3'!Q17</f>
        <v>496</v>
      </c>
      <c r="R17" s="46">
        <f>'G-1'!R17+'G-2'!R17+'G-3'!R17</f>
        <v>108</v>
      </c>
      <c r="S17" s="46">
        <f>'G-1'!S17+'G-2'!S17+'G-3'!S17</f>
        <v>36</v>
      </c>
      <c r="T17" s="6">
        <f t="shared" si="2"/>
        <v>966.5</v>
      </c>
      <c r="U17" s="2">
        <f t="shared" si="5"/>
        <v>3822</v>
      </c>
      <c r="W17" s="1" t="s">
        <v>79</v>
      </c>
      <c r="X17" s="63">
        <v>2079.5</v>
      </c>
      <c r="Y17" s="1" t="s">
        <v>74</v>
      </c>
      <c r="Z17" s="63">
        <v>1838.5</v>
      </c>
      <c r="AA17" s="1" t="s">
        <v>86</v>
      </c>
      <c r="AB17" s="63">
        <v>0</v>
      </c>
    </row>
    <row r="18" spans="1:28" ht="24" customHeight="1" x14ac:dyDescent="0.2">
      <c r="A18" s="18" t="s">
        <v>41</v>
      </c>
      <c r="B18" s="46">
        <f>'G-1'!B18+'G-2'!B18+'G-3'!B18</f>
        <v>284</v>
      </c>
      <c r="C18" s="46">
        <f>'G-1'!C18+'G-2'!C18+'G-3'!C18</f>
        <v>480</v>
      </c>
      <c r="D18" s="46">
        <f>'G-1'!D18+'G-2'!D18+'G-3'!D18</f>
        <v>113</v>
      </c>
      <c r="E18" s="46">
        <f>'G-1'!E18+'G-2'!E18+'G-3'!E18</f>
        <v>49</v>
      </c>
      <c r="F18" s="6">
        <f t="shared" si="0"/>
        <v>970.5</v>
      </c>
      <c r="G18" s="2">
        <f t="shared" si="3"/>
        <v>3768.5</v>
      </c>
      <c r="H18" s="19" t="s">
        <v>20</v>
      </c>
      <c r="I18" s="46">
        <f>'G-1'!I18+'G-2'!I18+'G-3'!I18</f>
        <v>310</v>
      </c>
      <c r="J18" s="46">
        <f>'G-1'!J18+'G-2'!J18+'G-3'!J18</f>
        <v>454</v>
      </c>
      <c r="K18" s="46">
        <f>'G-1'!K18+'G-2'!K18+'G-3'!K18</f>
        <v>90</v>
      </c>
      <c r="L18" s="46">
        <f>'G-1'!L18+'G-2'!L18+'G-3'!L18</f>
        <v>37</v>
      </c>
      <c r="M18" s="6">
        <f t="shared" si="1"/>
        <v>881.5</v>
      </c>
      <c r="N18" s="2">
        <f t="shared" si="4"/>
        <v>3271</v>
      </c>
      <c r="O18" s="19" t="s">
        <v>13</v>
      </c>
      <c r="P18" s="46">
        <f>'G-1'!P18+'G-2'!P18+'G-3'!P18</f>
        <v>321</v>
      </c>
      <c r="Q18" s="46">
        <f>'G-1'!Q18+'G-2'!Q18+'G-3'!Q18</f>
        <v>443</v>
      </c>
      <c r="R18" s="46">
        <f>'G-1'!R18+'G-2'!R18+'G-3'!R18</f>
        <v>109</v>
      </c>
      <c r="S18" s="46">
        <f>'G-1'!S18+'G-2'!S18+'G-3'!S18</f>
        <v>34</v>
      </c>
      <c r="T18" s="6">
        <f t="shared" si="2"/>
        <v>906.5</v>
      </c>
      <c r="U18" s="2">
        <f t="shared" si="5"/>
        <v>3805</v>
      </c>
      <c r="W18" s="1" t="s">
        <v>66</v>
      </c>
      <c r="X18" s="63">
        <v>2112.5</v>
      </c>
      <c r="Y18" s="1" t="s">
        <v>90</v>
      </c>
      <c r="Z18" s="63">
        <v>1862.5</v>
      </c>
      <c r="AA18" s="1" t="s">
        <v>69</v>
      </c>
      <c r="AB18" s="63">
        <v>0</v>
      </c>
    </row>
    <row r="19" spans="1:28" ht="24" customHeight="1" thickBot="1" x14ac:dyDescent="0.25">
      <c r="A19" s="21" t="s">
        <v>42</v>
      </c>
      <c r="B19" s="47">
        <f>'G-1'!B19+'G-2'!B19+'G-3'!B19</f>
        <v>271</v>
      </c>
      <c r="C19" s="47">
        <f>'G-1'!C19+'G-2'!C19+'G-3'!C19</f>
        <v>482</v>
      </c>
      <c r="D19" s="47">
        <f>'G-1'!D19+'G-2'!D19+'G-3'!D19</f>
        <v>110</v>
      </c>
      <c r="E19" s="47">
        <f>'G-1'!E19+'G-2'!E19+'G-3'!E19</f>
        <v>41</v>
      </c>
      <c r="F19" s="7">
        <f t="shared" si="0"/>
        <v>940</v>
      </c>
      <c r="G19" s="3">
        <f t="shared" si="3"/>
        <v>3743.5</v>
      </c>
      <c r="H19" s="20" t="s">
        <v>22</v>
      </c>
      <c r="I19" s="46">
        <f>'G-1'!I19+'G-2'!I19+'G-3'!I19</f>
        <v>275</v>
      </c>
      <c r="J19" s="46">
        <f>'G-1'!J19+'G-2'!J19+'G-3'!J19</f>
        <v>472</v>
      </c>
      <c r="K19" s="46">
        <f>'G-1'!K19+'G-2'!K19+'G-3'!K19</f>
        <v>87</v>
      </c>
      <c r="L19" s="46">
        <f>'G-1'!L19+'G-2'!L19+'G-3'!L19</f>
        <v>33</v>
      </c>
      <c r="M19" s="6">
        <f t="shared" si="1"/>
        <v>866</v>
      </c>
      <c r="N19" s="2">
        <f>M16+M17+M18+M19</f>
        <v>3350</v>
      </c>
      <c r="O19" s="19" t="s">
        <v>16</v>
      </c>
      <c r="P19" s="46">
        <f>'G-1'!P19+'G-2'!P19+'G-3'!P19</f>
        <v>281</v>
      </c>
      <c r="Q19" s="46">
        <f>'G-1'!Q19+'G-2'!Q19+'G-3'!Q19</f>
        <v>452</v>
      </c>
      <c r="R19" s="46">
        <f>'G-1'!R19+'G-2'!R19+'G-3'!R19</f>
        <v>87</v>
      </c>
      <c r="S19" s="46">
        <f>'G-1'!S19+'G-2'!S19+'G-3'!S19</f>
        <v>35</v>
      </c>
      <c r="T19" s="6">
        <f t="shared" si="2"/>
        <v>854</v>
      </c>
      <c r="U19" s="2">
        <f t="shared" si="5"/>
        <v>3736.5</v>
      </c>
      <c r="W19" s="1" t="s">
        <v>65</v>
      </c>
      <c r="X19" s="63">
        <v>2147.5</v>
      </c>
      <c r="Y19" s="1" t="s">
        <v>88</v>
      </c>
      <c r="Z19" s="63">
        <v>1876.5</v>
      </c>
      <c r="AA19" s="1" t="s">
        <v>91</v>
      </c>
      <c r="AB19" s="63">
        <v>0</v>
      </c>
    </row>
    <row r="20" spans="1:28" ht="24" customHeight="1" x14ac:dyDescent="0.2">
      <c r="A20" s="19" t="s">
        <v>27</v>
      </c>
      <c r="B20" s="45">
        <f>'G-1'!B20+'G-2'!B20+'G-3'!B20</f>
        <v>254</v>
      </c>
      <c r="C20" s="45">
        <f>'G-1'!C20+'G-2'!C20+'G-3'!C20</f>
        <v>436</v>
      </c>
      <c r="D20" s="45">
        <f>'G-1'!D20+'G-2'!D20+'G-3'!D20</f>
        <v>85</v>
      </c>
      <c r="E20" s="45">
        <f>'G-1'!E20+'G-2'!E20+'G-3'!E20</f>
        <v>35</v>
      </c>
      <c r="F20" s="8">
        <f t="shared" si="0"/>
        <v>820.5</v>
      </c>
      <c r="G20" s="35"/>
      <c r="H20" s="19" t="s">
        <v>24</v>
      </c>
      <c r="I20" s="46">
        <f>'G-1'!I20+'G-2'!I20+'G-3'!I20</f>
        <v>305</v>
      </c>
      <c r="J20" s="46">
        <f>'G-1'!J20+'G-2'!J20+'G-3'!J20</f>
        <v>450</v>
      </c>
      <c r="K20" s="46">
        <f>'G-1'!K20+'G-2'!K20+'G-3'!K20</f>
        <v>109</v>
      </c>
      <c r="L20" s="46">
        <f>'G-1'!L20+'G-2'!L20+'G-3'!L20</f>
        <v>38</v>
      </c>
      <c r="M20" s="8">
        <f t="shared" si="1"/>
        <v>915.5</v>
      </c>
      <c r="N20" s="2">
        <f>M17+M18+M19+M20</f>
        <v>3478.5</v>
      </c>
      <c r="O20" s="19" t="s">
        <v>45</v>
      </c>
      <c r="P20" s="46">
        <f>'G-1'!P20+'G-2'!P20+'G-3'!P20</f>
        <v>305</v>
      </c>
      <c r="Q20" s="46">
        <f>'G-1'!Q20+'G-2'!Q20+'G-3'!Q20</f>
        <v>448</v>
      </c>
      <c r="R20" s="46">
        <f>'G-1'!R20+'G-2'!R20+'G-3'!R20</f>
        <v>102</v>
      </c>
      <c r="S20" s="46">
        <f>'G-1'!S20+'G-2'!S20+'G-3'!S20</f>
        <v>33</v>
      </c>
      <c r="T20" s="8">
        <f t="shared" si="2"/>
        <v>887</v>
      </c>
      <c r="U20" s="2">
        <f t="shared" si="5"/>
        <v>3614</v>
      </c>
      <c r="W20" s="1"/>
      <c r="X20" s="1"/>
      <c r="Y20" s="1" t="s">
        <v>92</v>
      </c>
      <c r="Z20" s="63">
        <v>1888.5</v>
      </c>
      <c r="AA20" s="1" t="s">
        <v>70</v>
      </c>
      <c r="AB20" s="63">
        <v>0</v>
      </c>
    </row>
    <row r="21" spans="1:28" ht="24" customHeight="1" thickBot="1" x14ac:dyDescent="0.25">
      <c r="A21" s="19" t="s">
        <v>28</v>
      </c>
      <c r="B21" s="45">
        <f>'G-1'!B21+'G-2'!B21+'G-3'!B21</f>
        <v>254</v>
      </c>
      <c r="C21" s="45">
        <f>'G-1'!C21+'G-2'!C21+'G-3'!C21</f>
        <v>450</v>
      </c>
      <c r="D21" s="45">
        <f>'G-1'!D21+'G-2'!D21+'G-3'!D21</f>
        <v>103</v>
      </c>
      <c r="E21" s="45">
        <f>'G-1'!E21+'G-2'!E21+'G-3'!E21</f>
        <v>26</v>
      </c>
      <c r="F21" s="6">
        <f t="shared" si="0"/>
        <v>848</v>
      </c>
      <c r="G21" s="36"/>
      <c r="H21" s="20" t="s">
        <v>25</v>
      </c>
      <c r="I21" s="46">
        <f>'G-1'!I21+'G-2'!I21+'G-3'!I21</f>
        <v>284</v>
      </c>
      <c r="J21" s="46">
        <f>'G-1'!J21+'G-2'!J21+'G-3'!J21</f>
        <v>482</v>
      </c>
      <c r="K21" s="46">
        <f>'G-1'!K21+'G-2'!K21+'G-3'!K21</f>
        <v>82</v>
      </c>
      <c r="L21" s="46">
        <f>'G-1'!L21+'G-2'!L21+'G-3'!L21</f>
        <v>46</v>
      </c>
      <c r="M21" s="6">
        <f t="shared" si="1"/>
        <v>903</v>
      </c>
      <c r="N21" s="2">
        <f>M18+M19+M20+M21</f>
        <v>3566</v>
      </c>
      <c r="O21" s="21" t="s">
        <v>46</v>
      </c>
      <c r="P21" s="47">
        <f>'G-1'!P21+'G-2'!P21+'G-3'!P21</f>
        <v>267</v>
      </c>
      <c r="Q21" s="47">
        <f>'G-1'!Q21+'G-2'!Q21+'G-3'!Q21</f>
        <v>451</v>
      </c>
      <c r="R21" s="47">
        <f>'G-1'!R21+'G-2'!R21+'G-3'!R21</f>
        <v>109</v>
      </c>
      <c r="S21" s="47">
        <f>'G-1'!S21+'G-2'!S21+'G-3'!S21</f>
        <v>28</v>
      </c>
      <c r="T21" s="7">
        <f t="shared" si="2"/>
        <v>872.5</v>
      </c>
      <c r="U21" s="3">
        <f t="shared" si="5"/>
        <v>3520</v>
      </c>
      <c r="W21" s="1"/>
      <c r="X21" s="1"/>
      <c r="Y21" s="1" t="s">
        <v>71</v>
      </c>
      <c r="Z21" s="63">
        <v>1896</v>
      </c>
      <c r="AA21" s="1" t="s">
        <v>72</v>
      </c>
      <c r="AB21" s="63">
        <v>0</v>
      </c>
    </row>
    <row r="22" spans="1:28" ht="24" customHeight="1" thickBot="1" x14ac:dyDescent="0.25">
      <c r="A22" s="19" t="s">
        <v>1</v>
      </c>
      <c r="B22" s="45">
        <f>'G-1'!B22+'G-2'!B22+'G-3'!B22</f>
        <v>234</v>
      </c>
      <c r="C22" s="45">
        <f>'G-1'!C22+'G-2'!C22+'G-3'!C22</f>
        <v>479</v>
      </c>
      <c r="D22" s="45">
        <f>'G-1'!D22+'G-2'!D22+'G-3'!D22</f>
        <v>96</v>
      </c>
      <c r="E22" s="45">
        <f>'G-1'!E22+'G-2'!E22+'G-3'!E22</f>
        <v>41</v>
      </c>
      <c r="F22" s="6">
        <f t="shared" si="0"/>
        <v>890.5</v>
      </c>
      <c r="G22" s="2"/>
      <c r="H22" s="21" t="s">
        <v>26</v>
      </c>
      <c r="I22" s="46">
        <f>'G-1'!I22+'G-2'!I22+'G-3'!I22</f>
        <v>313</v>
      </c>
      <c r="J22" s="46">
        <f>'G-1'!J22+'G-2'!J22+'G-3'!J22</f>
        <v>549</v>
      </c>
      <c r="K22" s="46">
        <f>'G-1'!K22+'G-2'!K22+'G-3'!K22</f>
        <v>102</v>
      </c>
      <c r="L22" s="46">
        <f>'G-1'!L22+'G-2'!L22+'G-3'!L22</f>
        <v>42</v>
      </c>
      <c r="M22" s="6">
        <f t="shared" si="1"/>
        <v>1014.5</v>
      </c>
      <c r="N22" s="3">
        <f>M19+M20+M21+M22</f>
        <v>3699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63">
        <v>1946</v>
      </c>
      <c r="AA22" s="1"/>
      <c r="AB22" s="63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65">
        <f>MAX(G13:G19)</f>
        <v>4088</v>
      </c>
      <c r="H23" s="167" t="s">
        <v>48</v>
      </c>
      <c r="I23" s="168"/>
      <c r="J23" s="160" t="s">
        <v>50</v>
      </c>
      <c r="K23" s="161"/>
      <c r="L23" s="161"/>
      <c r="M23" s="162"/>
      <c r="N23" s="66">
        <f>MAX(N10:N22)</f>
        <v>3699</v>
      </c>
      <c r="O23" s="163" t="s">
        <v>49</v>
      </c>
      <c r="P23" s="164"/>
      <c r="Q23" s="169" t="s">
        <v>50</v>
      </c>
      <c r="R23" s="170"/>
      <c r="S23" s="170"/>
      <c r="T23" s="171"/>
      <c r="U23" s="65">
        <f>MAX(U13:U21)</f>
        <v>3822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64" t="s">
        <v>73</v>
      </c>
      <c r="D24" s="67"/>
      <c r="E24" s="67"/>
      <c r="F24" s="68" t="s">
        <v>65</v>
      </c>
      <c r="G24" s="69"/>
      <c r="H24" s="165"/>
      <c r="I24" s="166"/>
      <c r="J24" s="64" t="s">
        <v>73</v>
      </c>
      <c r="K24" s="67"/>
      <c r="L24" s="67"/>
      <c r="M24" s="68" t="s">
        <v>93</v>
      </c>
      <c r="N24" s="69"/>
      <c r="O24" s="165"/>
      <c r="P24" s="166"/>
      <c r="Q24" s="64" t="s">
        <v>73</v>
      </c>
      <c r="R24" s="67"/>
      <c r="S24" s="67"/>
      <c r="T24" s="68" t="s">
        <v>86</v>
      </c>
      <c r="U24" s="69"/>
      <c r="W24" s="1"/>
      <c r="X24" s="1"/>
      <c r="Y24" s="70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39" sqref="H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84" t="s">
        <v>31</v>
      </c>
      <c r="B1" s="84"/>
      <c r="C1" s="84"/>
      <c r="D1" s="84"/>
      <c r="E1" s="84"/>
      <c r="F1" s="85"/>
      <c r="G1" s="85"/>
      <c r="H1" s="85"/>
      <c r="I1" s="85"/>
      <c r="J1" s="85"/>
    </row>
    <row r="2" spans="1:10" ht="18.75" x14ac:dyDescent="0.2">
      <c r="A2" s="199" t="s">
        <v>111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ht="15" x14ac:dyDescent="0.2">
      <c r="A3" s="86"/>
      <c r="B3" s="86"/>
      <c r="C3" s="85"/>
      <c r="D3" s="85"/>
      <c r="E3" s="85"/>
      <c r="F3" s="85"/>
      <c r="G3" s="85"/>
      <c r="H3" s="85"/>
      <c r="I3" s="87"/>
      <c r="J3" s="88"/>
    </row>
    <row r="4" spans="1:10" x14ac:dyDescent="0.2">
      <c r="A4" s="200" t="s">
        <v>112</v>
      </c>
      <c r="B4" s="200"/>
      <c r="C4" s="201" t="s">
        <v>60</v>
      </c>
      <c r="D4" s="201"/>
      <c r="E4" s="201"/>
      <c r="F4" s="89"/>
      <c r="G4" s="85"/>
      <c r="H4" s="85"/>
      <c r="I4" s="85"/>
      <c r="J4" s="85"/>
    </row>
    <row r="5" spans="1:10" x14ac:dyDescent="0.2">
      <c r="A5" s="147" t="s">
        <v>56</v>
      </c>
      <c r="B5" s="147"/>
      <c r="C5" s="202" t="str">
        <f>'G-1'!D5</f>
        <v>CALLE 30 X CARRERA 24</v>
      </c>
      <c r="D5" s="202"/>
      <c r="E5" s="202"/>
      <c r="F5" s="90"/>
      <c r="G5" s="91"/>
      <c r="H5" s="82" t="s">
        <v>53</v>
      </c>
      <c r="I5" s="203">
        <f>'G-1'!L5</f>
        <v>1510</v>
      </c>
      <c r="J5" s="203"/>
    </row>
    <row r="6" spans="1:10" x14ac:dyDescent="0.2">
      <c r="A6" s="147" t="s">
        <v>113</v>
      </c>
      <c r="B6" s="147"/>
      <c r="C6" s="188" t="s">
        <v>150</v>
      </c>
      <c r="D6" s="188"/>
      <c r="E6" s="188"/>
      <c r="F6" s="90"/>
      <c r="G6" s="91"/>
      <c r="H6" s="82" t="s">
        <v>58</v>
      </c>
      <c r="I6" s="189">
        <f>'G-1'!S6</f>
        <v>42978</v>
      </c>
      <c r="J6" s="189"/>
    </row>
    <row r="7" spans="1:10" x14ac:dyDescent="0.2">
      <c r="A7" s="92"/>
      <c r="B7" s="92"/>
      <c r="C7" s="190"/>
      <c r="D7" s="190"/>
      <c r="E7" s="190"/>
      <c r="F7" s="190"/>
      <c r="G7" s="89"/>
      <c r="H7" s="93"/>
      <c r="I7" s="94"/>
      <c r="J7" s="85"/>
    </row>
    <row r="8" spans="1:10" x14ac:dyDescent="0.2">
      <c r="A8" s="191" t="s">
        <v>114</v>
      </c>
      <c r="B8" s="193" t="s">
        <v>115</v>
      </c>
      <c r="C8" s="191" t="s">
        <v>116</v>
      </c>
      <c r="D8" s="193" t="s">
        <v>117</v>
      </c>
      <c r="E8" s="95" t="s">
        <v>118</v>
      </c>
      <c r="F8" s="96" t="s">
        <v>119</v>
      </c>
      <c r="G8" s="97" t="s">
        <v>120</v>
      </c>
      <c r="H8" s="96" t="s">
        <v>121</v>
      </c>
      <c r="I8" s="195" t="s">
        <v>122</v>
      </c>
      <c r="J8" s="197" t="s">
        <v>123</v>
      </c>
    </row>
    <row r="9" spans="1:10" x14ac:dyDescent="0.2">
      <c r="A9" s="192"/>
      <c r="B9" s="194"/>
      <c r="C9" s="192"/>
      <c r="D9" s="194"/>
      <c r="E9" s="98" t="s">
        <v>52</v>
      </c>
      <c r="F9" s="99" t="s">
        <v>0</v>
      </c>
      <c r="G9" s="100" t="s">
        <v>2</v>
      </c>
      <c r="H9" s="99" t="s">
        <v>3</v>
      </c>
      <c r="I9" s="196"/>
      <c r="J9" s="198"/>
    </row>
    <row r="10" spans="1:10" x14ac:dyDescent="0.2">
      <c r="A10" s="182" t="s">
        <v>124</v>
      </c>
      <c r="B10" s="185">
        <v>3</v>
      </c>
      <c r="C10" s="101"/>
      <c r="D10" s="102" t="s">
        <v>125</v>
      </c>
      <c r="E10" s="58">
        <v>0</v>
      </c>
      <c r="F10" s="58">
        <v>0</v>
      </c>
      <c r="G10" s="58">
        <v>0</v>
      </c>
      <c r="H10" s="58">
        <v>0</v>
      </c>
      <c r="I10" s="58">
        <f>E10*0.5+F10+G10*2+H10*2.5</f>
        <v>0</v>
      </c>
      <c r="J10" s="103" t="str">
        <f>IF(I10=0,"0,00",I10/SUM(I10:I12)*100)</f>
        <v>0,00</v>
      </c>
    </row>
    <row r="11" spans="1:10" x14ac:dyDescent="0.2">
      <c r="A11" s="183"/>
      <c r="B11" s="186"/>
      <c r="C11" s="101" t="s">
        <v>126</v>
      </c>
      <c r="D11" s="104" t="s">
        <v>127</v>
      </c>
      <c r="E11" s="105">
        <f>'G-1'!B20+'G-1'!B21</f>
        <v>200</v>
      </c>
      <c r="F11" s="105">
        <f>'G-1'!C20+'G-1'!C21</f>
        <v>344</v>
      </c>
      <c r="G11" s="105">
        <f>'G-1'!D20+'G-1'!D21</f>
        <v>85</v>
      </c>
      <c r="H11" s="105">
        <f>'G-1'!E20+'G-1'!E21</f>
        <v>28</v>
      </c>
      <c r="I11" s="105">
        <f t="shared" ref="I11:I45" si="0">E11*0.5+F11+G11*2+H11*2.5</f>
        <v>684</v>
      </c>
      <c r="J11" s="106">
        <f>IF(I11=0,"0,00",I11/SUM(I10:I12)*100)</f>
        <v>100</v>
      </c>
    </row>
    <row r="12" spans="1:10" x14ac:dyDescent="0.2">
      <c r="A12" s="183"/>
      <c r="B12" s="186"/>
      <c r="C12" s="107" t="s">
        <v>136</v>
      </c>
      <c r="D12" s="108" t="s">
        <v>128</v>
      </c>
      <c r="E12" s="57">
        <v>0</v>
      </c>
      <c r="F12" s="57">
        <v>0</v>
      </c>
      <c r="G12" s="57">
        <v>0</v>
      </c>
      <c r="H12" s="57">
        <v>0</v>
      </c>
      <c r="I12" s="109">
        <f t="shared" si="0"/>
        <v>0</v>
      </c>
      <c r="J12" s="110" t="str">
        <f>IF(I12=0,"0,00",I12/SUM(I10:I12)*100)</f>
        <v>0,00</v>
      </c>
    </row>
    <row r="13" spans="1:10" x14ac:dyDescent="0.2">
      <c r="A13" s="183"/>
      <c r="B13" s="186"/>
      <c r="C13" s="111"/>
      <c r="D13" s="102" t="s">
        <v>125</v>
      </c>
      <c r="E13" s="58">
        <v>0</v>
      </c>
      <c r="F13" s="58">
        <v>0</v>
      </c>
      <c r="G13" s="58">
        <v>0</v>
      </c>
      <c r="H13" s="58">
        <v>0</v>
      </c>
      <c r="I13" s="58">
        <f t="shared" si="0"/>
        <v>0</v>
      </c>
      <c r="J13" s="103" t="str">
        <f>IF(I13=0,"0,00",I13/SUM(I13:I15)*100)</f>
        <v>0,00</v>
      </c>
    </row>
    <row r="14" spans="1:10" x14ac:dyDescent="0.2">
      <c r="A14" s="183"/>
      <c r="B14" s="186"/>
      <c r="C14" s="101" t="s">
        <v>129</v>
      </c>
      <c r="D14" s="104" t="s">
        <v>127</v>
      </c>
      <c r="E14" s="105">
        <f>'G-1'!I20+'G-1'!I21</f>
        <v>272</v>
      </c>
      <c r="F14" s="105">
        <f>'G-1'!J20+'G-1'!J21</f>
        <v>351</v>
      </c>
      <c r="G14" s="105">
        <f>'G-1'!K20+'G-1'!K21</f>
        <v>91</v>
      </c>
      <c r="H14" s="105">
        <f>'G-1'!L20+'G-1'!L21</f>
        <v>25</v>
      </c>
      <c r="I14" s="105">
        <f t="shared" si="0"/>
        <v>731.5</v>
      </c>
      <c r="J14" s="106">
        <f>IF(I14=0,"0,00",I14/SUM(I13:I15)*100)</f>
        <v>100</v>
      </c>
    </row>
    <row r="15" spans="1:10" x14ac:dyDescent="0.2">
      <c r="A15" s="183"/>
      <c r="B15" s="186"/>
      <c r="C15" s="107" t="s">
        <v>137</v>
      </c>
      <c r="D15" s="108" t="s">
        <v>128</v>
      </c>
      <c r="E15" s="57">
        <v>0</v>
      </c>
      <c r="F15" s="57">
        <v>0</v>
      </c>
      <c r="G15" s="57">
        <v>0</v>
      </c>
      <c r="H15" s="57">
        <v>0</v>
      </c>
      <c r="I15" s="109">
        <f t="shared" si="0"/>
        <v>0</v>
      </c>
      <c r="J15" s="110" t="str">
        <f>IF(I15=0,"0,00",I15/SUM(I13:I15)*100)</f>
        <v>0,00</v>
      </c>
    </row>
    <row r="16" spans="1:10" x14ac:dyDescent="0.2">
      <c r="A16" s="183"/>
      <c r="B16" s="186"/>
      <c r="C16" s="111"/>
      <c r="D16" s="102" t="s">
        <v>125</v>
      </c>
      <c r="E16" s="58">
        <v>0</v>
      </c>
      <c r="F16" s="58">
        <v>0</v>
      </c>
      <c r="G16" s="58">
        <v>0</v>
      </c>
      <c r="H16" s="58">
        <v>0</v>
      </c>
      <c r="I16" s="58">
        <f t="shared" si="0"/>
        <v>0</v>
      </c>
      <c r="J16" s="103" t="str">
        <f>IF(I16=0,"0,00",I16/SUM(I16:I18)*100)</f>
        <v>0,00</v>
      </c>
    </row>
    <row r="17" spans="1:10" x14ac:dyDescent="0.2">
      <c r="A17" s="183"/>
      <c r="B17" s="186"/>
      <c r="C17" s="101" t="s">
        <v>130</v>
      </c>
      <c r="D17" s="104" t="s">
        <v>127</v>
      </c>
      <c r="E17" s="105">
        <f>'G-1'!P19+'G-1'!P20</f>
        <v>282</v>
      </c>
      <c r="F17" s="105">
        <f>'G-1'!Q19+'G-1'!Q20</f>
        <v>379</v>
      </c>
      <c r="G17" s="105">
        <f>'G-1'!R19+'G-1'!R20</f>
        <v>87</v>
      </c>
      <c r="H17" s="105">
        <f>'G-1'!S19+'G-1'!S20</f>
        <v>29</v>
      </c>
      <c r="I17" s="105">
        <f t="shared" si="0"/>
        <v>766.5</v>
      </c>
      <c r="J17" s="106">
        <f>IF(I17=0,"0,00",I17/SUM(I16:I18)*100)</f>
        <v>100</v>
      </c>
    </row>
    <row r="18" spans="1:10" x14ac:dyDescent="0.2">
      <c r="A18" s="184"/>
      <c r="B18" s="187"/>
      <c r="C18" s="112" t="s">
        <v>138</v>
      </c>
      <c r="D18" s="108" t="s">
        <v>128</v>
      </c>
      <c r="E18" s="57">
        <v>0</v>
      </c>
      <c r="F18" s="57">
        <v>0</v>
      </c>
      <c r="G18" s="57">
        <v>0</v>
      </c>
      <c r="H18" s="57">
        <v>0</v>
      </c>
      <c r="I18" s="109">
        <f t="shared" si="0"/>
        <v>0</v>
      </c>
      <c r="J18" s="110" t="str">
        <f>IF(I18=0,"0,00",I18/SUM(I16:I18)*100)</f>
        <v>0,00</v>
      </c>
    </row>
    <row r="19" spans="1:10" x14ac:dyDescent="0.2">
      <c r="A19" s="182" t="s">
        <v>131</v>
      </c>
      <c r="B19" s="185">
        <v>2</v>
      </c>
      <c r="C19" s="113"/>
      <c r="D19" s="102" t="s">
        <v>125</v>
      </c>
      <c r="E19" s="58">
        <v>0</v>
      </c>
      <c r="F19" s="58">
        <v>0</v>
      </c>
      <c r="G19" s="58">
        <v>0</v>
      </c>
      <c r="H19" s="58">
        <v>0</v>
      </c>
      <c r="I19" s="58">
        <f t="shared" si="0"/>
        <v>0</v>
      </c>
      <c r="J19" s="103" t="str">
        <f>IF(I19=0,"0,00",I19/SUM(I19:I21)*100)</f>
        <v>0,00</v>
      </c>
    </row>
    <row r="20" spans="1:10" x14ac:dyDescent="0.2">
      <c r="A20" s="183"/>
      <c r="B20" s="186"/>
      <c r="C20" s="101" t="s">
        <v>126</v>
      </c>
      <c r="D20" s="104" t="s">
        <v>127</v>
      </c>
      <c r="E20" s="105">
        <f>'G-2'!B20+'G-2'!B21</f>
        <v>238</v>
      </c>
      <c r="F20" s="105">
        <f>'G-2'!C20+'G-2'!C21</f>
        <v>379</v>
      </c>
      <c r="G20" s="105">
        <f>'G-2'!D20+'G-2'!D21</f>
        <v>91</v>
      </c>
      <c r="H20" s="105">
        <f>'G-2'!E20+'G-2'!E21</f>
        <v>25</v>
      </c>
      <c r="I20" s="105">
        <f t="shared" si="0"/>
        <v>742.5</v>
      </c>
      <c r="J20" s="106">
        <f>IF(I20=0,"0,00",I20/SUM(I19:I21)*100)</f>
        <v>100</v>
      </c>
    </row>
    <row r="21" spans="1:10" x14ac:dyDescent="0.2">
      <c r="A21" s="183"/>
      <c r="B21" s="186"/>
      <c r="C21" s="107" t="s">
        <v>139</v>
      </c>
      <c r="D21" s="108" t="s">
        <v>128</v>
      </c>
      <c r="E21" s="57">
        <v>0</v>
      </c>
      <c r="F21" s="57">
        <v>0</v>
      </c>
      <c r="G21" s="57">
        <v>0</v>
      </c>
      <c r="H21" s="57">
        <v>0</v>
      </c>
      <c r="I21" s="109">
        <f t="shared" si="0"/>
        <v>0</v>
      </c>
      <c r="J21" s="110" t="str">
        <f>IF(I21=0,"0,00",I21/SUM(I19:I21)*100)</f>
        <v>0,00</v>
      </c>
    </row>
    <row r="22" spans="1:10" x14ac:dyDescent="0.2">
      <c r="A22" s="183"/>
      <c r="B22" s="186"/>
      <c r="C22" s="111"/>
      <c r="D22" s="102" t="s">
        <v>125</v>
      </c>
      <c r="E22" s="58">
        <v>0</v>
      </c>
      <c r="F22" s="58">
        <v>0</v>
      </c>
      <c r="G22" s="58">
        <v>0</v>
      </c>
      <c r="H22" s="58">
        <v>0</v>
      </c>
      <c r="I22" s="58">
        <f t="shared" si="0"/>
        <v>0</v>
      </c>
      <c r="J22" s="103" t="str">
        <f>IF(I22=0,"0,00",I22/SUM(I22:I24)*100)</f>
        <v>0,00</v>
      </c>
    </row>
    <row r="23" spans="1:10" x14ac:dyDescent="0.2">
      <c r="A23" s="183"/>
      <c r="B23" s="186"/>
      <c r="C23" s="101" t="s">
        <v>129</v>
      </c>
      <c r="D23" s="104" t="s">
        <v>127</v>
      </c>
      <c r="E23" s="105">
        <f>'G-2'!I20+'G-2'!I21</f>
        <v>247</v>
      </c>
      <c r="F23" s="105">
        <f>'G-2'!J20+'G-2'!J21</f>
        <v>424</v>
      </c>
      <c r="G23" s="105">
        <f>'G-2'!K20+'G-2'!K21</f>
        <v>93</v>
      </c>
      <c r="H23" s="105">
        <f>'G-2'!L20+'G-2'!L21</f>
        <v>51</v>
      </c>
      <c r="I23" s="105">
        <f t="shared" si="0"/>
        <v>861</v>
      </c>
      <c r="J23" s="106">
        <f>IF(I23=0,"0,00",I23/SUM(I22:I24)*100)</f>
        <v>100</v>
      </c>
    </row>
    <row r="24" spans="1:10" x14ac:dyDescent="0.2">
      <c r="A24" s="183"/>
      <c r="B24" s="186"/>
      <c r="C24" s="107" t="s">
        <v>140</v>
      </c>
      <c r="D24" s="108" t="s">
        <v>128</v>
      </c>
      <c r="E24" s="57">
        <v>0</v>
      </c>
      <c r="F24" s="57">
        <v>0</v>
      </c>
      <c r="G24" s="57">
        <v>0</v>
      </c>
      <c r="H24" s="57">
        <v>0</v>
      </c>
      <c r="I24" s="109">
        <f t="shared" si="0"/>
        <v>0</v>
      </c>
      <c r="J24" s="110" t="str">
        <f>IF(I24=0,"0,00",I24/SUM(I22:I24)*100)</f>
        <v>0,00</v>
      </c>
    </row>
    <row r="25" spans="1:10" x14ac:dyDescent="0.2">
      <c r="A25" s="183"/>
      <c r="B25" s="186"/>
      <c r="C25" s="111"/>
      <c r="D25" s="102" t="s">
        <v>125</v>
      </c>
      <c r="E25" s="58">
        <v>0</v>
      </c>
      <c r="F25" s="58">
        <v>0</v>
      </c>
      <c r="G25" s="58">
        <v>0</v>
      </c>
      <c r="H25" s="58">
        <v>0</v>
      </c>
      <c r="I25" s="58">
        <f t="shared" si="0"/>
        <v>0</v>
      </c>
      <c r="J25" s="103" t="str">
        <f>IF(I25=0,"0,00",I25/SUM(I25:I27)*100)</f>
        <v>0,00</v>
      </c>
    </row>
    <row r="26" spans="1:10" x14ac:dyDescent="0.2">
      <c r="A26" s="183"/>
      <c r="B26" s="186"/>
      <c r="C26" s="101" t="s">
        <v>130</v>
      </c>
      <c r="D26" s="104" t="s">
        <v>127</v>
      </c>
      <c r="E26" s="105">
        <f>'G-2'!P19+'G-2'!P20</f>
        <v>250</v>
      </c>
      <c r="F26" s="105">
        <f>'G-2'!Q19+'G-2'!Q20</f>
        <v>370</v>
      </c>
      <c r="G26" s="105">
        <f>'G-2'!R19+'G-2'!R20</f>
        <v>94</v>
      </c>
      <c r="H26" s="105">
        <f>'G-2'!S19+'G-2'!S20</f>
        <v>32</v>
      </c>
      <c r="I26" s="105">
        <f t="shared" si="0"/>
        <v>763</v>
      </c>
      <c r="J26" s="106">
        <f>IF(I26=0,"0,00",I26/SUM(I25:I27)*100)</f>
        <v>100</v>
      </c>
    </row>
    <row r="27" spans="1:10" x14ac:dyDescent="0.2">
      <c r="A27" s="184"/>
      <c r="B27" s="187"/>
      <c r="C27" s="112" t="s">
        <v>141</v>
      </c>
      <c r="D27" s="108" t="s">
        <v>128</v>
      </c>
      <c r="E27" s="57">
        <v>0</v>
      </c>
      <c r="F27" s="57">
        <v>0</v>
      </c>
      <c r="G27" s="57">
        <v>0</v>
      </c>
      <c r="H27" s="57">
        <v>0</v>
      </c>
      <c r="I27" s="109">
        <f t="shared" si="0"/>
        <v>0</v>
      </c>
      <c r="J27" s="110" t="str">
        <f>IF(I27=0,"0,00",I27/SUM(I25:I27)*100)</f>
        <v>0,00</v>
      </c>
    </row>
    <row r="28" spans="1:10" x14ac:dyDescent="0.2">
      <c r="A28" s="182" t="s">
        <v>132</v>
      </c>
      <c r="B28" s="185">
        <v>2</v>
      </c>
      <c r="C28" s="113"/>
      <c r="D28" s="102" t="s">
        <v>125</v>
      </c>
      <c r="E28" s="58">
        <v>34</v>
      </c>
      <c r="F28" s="58">
        <v>69</v>
      </c>
      <c r="G28" s="58">
        <v>1</v>
      </c>
      <c r="H28" s="58">
        <v>4</v>
      </c>
      <c r="I28" s="58">
        <f t="shared" si="0"/>
        <v>98</v>
      </c>
      <c r="J28" s="103">
        <f>IF(I28=0,"0,00",I28/SUM(I28:I30)*100)</f>
        <v>40.16393442622951</v>
      </c>
    </row>
    <row r="29" spans="1:10" x14ac:dyDescent="0.2">
      <c r="A29" s="183"/>
      <c r="B29" s="186"/>
      <c r="C29" s="101" t="s">
        <v>126</v>
      </c>
      <c r="D29" s="104" t="s">
        <v>127</v>
      </c>
      <c r="E29" s="105">
        <v>0</v>
      </c>
      <c r="F29" s="105">
        <v>0</v>
      </c>
      <c r="G29" s="105">
        <v>0</v>
      </c>
      <c r="H29" s="105">
        <v>0</v>
      </c>
      <c r="I29" s="105">
        <f t="shared" si="0"/>
        <v>0</v>
      </c>
      <c r="J29" s="106" t="str">
        <f>IF(I29=0,"0,00",I29/SUM(I28:I30)*100)</f>
        <v>0,00</v>
      </c>
    </row>
    <row r="30" spans="1:10" x14ac:dyDescent="0.2">
      <c r="A30" s="183"/>
      <c r="B30" s="186"/>
      <c r="C30" s="107" t="s">
        <v>142</v>
      </c>
      <c r="D30" s="108" t="s">
        <v>128</v>
      </c>
      <c r="E30" s="57">
        <v>22</v>
      </c>
      <c r="F30" s="57">
        <v>106</v>
      </c>
      <c r="G30" s="57">
        <v>12</v>
      </c>
      <c r="H30" s="57">
        <v>2</v>
      </c>
      <c r="I30" s="109">
        <f t="shared" si="0"/>
        <v>146</v>
      </c>
      <c r="J30" s="110">
        <f>IF(I30=0,"0,00",I30/SUM(I28:I30)*100)</f>
        <v>59.83606557377049</v>
      </c>
    </row>
    <row r="31" spans="1:10" x14ac:dyDescent="0.2">
      <c r="A31" s="183"/>
      <c r="B31" s="186"/>
      <c r="C31" s="111"/>
      <c r="D31" s="102" t="s">
        <v>125</v>
      </c>
      <c r="E31" s="58">
        <v>29</v>
      </c>
      <c r="F31" s="58">
        <v>75</v>
      </c>
      <c r="G31" s="58">
        <v>0</v>
      </c>
      <c r="H31" s="58">
        <v>5</v>
      </c>
      <c r="I31" s="58">
        <f t="shared" si="0"/>
        <v>102</v>
      </c>
      <c r="J31" s="103">
        <f>IF(I31=0,"0,00",I31/SUM(I31:I33)*100)</f>
        <v>43.589743589743591</v>
      </c>
    </row>
    <row r="32" spans="1:10" x14ac:dyDescent="0.2">
      <c r="A32" s="183"/>
      <c r="B32" s="186"/>
      <c r="C32" s="101" t="s">
        <v>129</v>
      </c>
      <c r="D32" s="104" t="s">
        <v>127</v>
      </c>
      <c r="E32" s="105">
        <v>0</v>
      </c>
      <c r="F32" s="105">
        <v>0</v>
      </c>
      <c r="G32" s="105">
        <v>0</v>
      </c>
      <c r="H32" s="105">
        <v>0</v>
      </c>
      <c r="I32" s="105">
        <f t="shared" si="0"/>
        <v>0</v>
      </c>
      <c r="J32" s="106" t="str">
        <f>IF(I32=0,"0,00",I32/SUM(I31:I33)*100)</f>
        <v>0,00</v>
      </c>
    </row>
    <row r="33" spans="1:10" x14ac:dyDescent="0.2">
      <c r="A33" s="183"/>
      <c r="B33" s="186"/>
      <c r="C33" s="107" t="s">
        <v>143</v>
      </c>
      <c r="D33" s="108" t="s">
        <v>128</v>
      </c>
      <c r="E33" s="57">
        <v>31</v>
      </c>
      <c r="F33" s="57">
        <v>91</v>
      </c>
      <c r="G33" s="57">
        <v>9</v>
      </c>
      <c r="H33" s="57">
        <v>3</v>
      </c>
      <c r="I33" s="109">
        <f t="shared" si="0"/>
        <v>132</v>
      </c>
      <c r="J33" s="110">
        <f>IF(I33=0,"0,00",I33/SUM(I31:I33)*100)</f>
        <v>56.410256410256409</v>
      </c>
    </row>
    <row r="34" spans="1:10" x14ac:dyDescent="0.2">
      <c r="A34" s="183"/>
      <c r="B34" s="186"/>
      <c r="C34" s="111"/>
      <c r="D34" s="102" t="s">
        <v>125</v>
      </c>
      <c r="E34" s="58">
        <v>29</v>
      </c>
      <c r="F34" s="58">
        <v>18</v>
      </c>
      <c r="G34" s="58">
        <v>2</v>
      </c>
      <c r="H34" s="58">
        <v>4</v>
      </c>
      <c r="I34" s="58">
        <f t="shared" si="0"/>
        <v>46.5</v>
      </c>
      <c r="J34" s="103">
        <f>IF(I34=0,"0,00",I34/SUM(I34:I36)*100)</f>
        <v>71.538461538461533</v>
      </c>
    </row>
    <row r="35" spans="1:10" x14ac:dyDescent="0.2">
      <c r="A35" s="183"/>
      <c r="B35" s="186"/>
      <c r="C35" s="101" t="s">
        <v>130</v>
      </c>
      <c r="D35" s="104" t="s">
        <v>127</v>
      </c>
      <c r="E35" s="105">
        <v>0</v>
      </c>
      <c r="F35" s="105">
        <v>0</v>
      </c>
      <c r="G35" s="105">
        <v>0</v>
      </c>
      <c r="H35" s="105">
        <v>0</v>
      </c>
      <c r="I35" s="105">
        <f t="shared" si="0"/>
        <v>0</v>
      </c>
      <c r="J35" s="106" t="str">
        <f>IF(I35=0,"0,00",I35/SUM(I34:I36)*100)</f>
        <v>0,00</v>
      </c>
    </row>
    <row r="36" spans="1:10" x14ac:dyDescent="0.2">
      <c r="A36" s="184"/>
      <c r="B36" s="187"/>
      <c r="C36" s="112" t="s">
        <v>144</v>
      </c>
      <c r="D36" s="108" t="s">
        <v>128</v>
      </c>
      <c r="E36" s="57">
        <v>12</v>
      </c>
      <c r="F36" s="57">
        <v>6</v>
      </c>
      <c r="G36" s="57">
        <v>2</v>
      </c>
      <c r="H36" s="57">
        <v>1</v>
      </c>
      <c r="I36" s="109">
        <f t="shared" si="0"/>
        <v>18.5</v>
      </c>
      <c r="J36" s="110">
        <f>IF(I36=0,"0,00",I36/SUM(I34:I36)*100)</f>
        <v>28.46153846153846</v>
      </c>
    </row>
    <row r="37" spans="1:10" x14ac:dyDescent="0.2">
      <c r="A37" s="182" t="s">
        <v>133</v>
      </c>
      <c r="B37" s="185"/>
      <c r="C37" s="113"/>
      <c r="D37" s="102" t="s">
        <v>125</v>
      </c>
      <c r="E37" s="136">
        <v>0</v>
      </c>
      <c r="F37" s="136">
        <v>0</v>
      </c>
      <c r="G37" s="136">
        <v>0</v>
      </c>
      <c r="H37" s="136">
        <v>0</v>
      </c>
      <c r="I37" s="58">
        <f t="shared" si="0"/>
        <v>0</v>
      </c>
      <c r="J37" s="103" t="str">
        <f>IF(I37=0,"0,00",I37/SUM(I37:I39)*100)</f>
        <v>0,00</v>
      </c>
    </row>
    <row r="38" spans="1:10" x14ac:dyDescent="0.2">
      <c r="A38" s="183"/>
      <c r="B38" s="186"/>
      <c r="C38" s="101" t="s">
        <v>126</v>
      </c>
      <c r="D38" s="104" t="s">
        <v>127</v>
      </c>
      <c r="E38" s="138">
        <v>0</v>
      </c>
      <c r="F38" s="138">
        <v>0</v>
      </c>
      <c r="G38" s="138">
        <v>0</v>
      </c>
      <c r="H38" s="138">
        <v>0</v>
      </c>
      <c r="I38" s="105">
        <f t="shared" si="0"/>
        <v>0</v>
      </c>
      <c r="J38" s="106" t="str">
        <f>IF(I38=0,"0,00",I38/SUM(I37:I39)*100)</f>
        <v>0,00</v>
      </c>
    </row>
    <row r="39" spans="1:10" x14ac:dyDescent="0.2">
      <c r="A39" s="183"/>
      <c r="B39" s="186"/>
      <c r="C39" s="107" t="s">
        <v>145</v>
      </c>
      <c r="D39" s="108" t="s">
        <v>128</v>
      </c>
      <c r="E39" s="137">
        <v>0</v>
      </c>
      <c r="F39" s="137">
        <v>0</v>
      </c>
      <c r="G39" s="137">
        <v>0</v>
      </c>
      <c r="H39" s="137">
        <v>0</v>
      </c>
      <c r="I39" s="109">
        <f t="shared" si="0"/>
        <v>0</v>
      </c>
      <c r="J39" s="110" t="str">
        <f>IF(I39=0,"0,00",I39/SUM(I37:I39)*100)</f>
        <v>0,00</v>
      </c>
    </row>
    <row r="40" spans="1:10" x14ac:dyDescent="0.2">
      <c r="A40" s="183"/>
      <c r="B40" s="186"/>
      <c r="C40" s="111"/>
      <c r="D40" s="102" t="s">
        <v>125</v>
      </c>
      <c r="E40" s="136">
        <v>0</v>
      </c>
      <c r="F40" s="136">
        <v>0</v>
      </c>
      <c r="G40" s="136">
        <v>0</v>
      </c>
      <c r="H40" s="136">
        <v>0</v>
      </c>
      <c r="I40" s="58">
        <f t="shared" si="0"/>
        <v>0</v>
      </c>
      <c r="J40" s="103" t="str">
        <f>IF(I40=0,"0,00",I40/SUM(I40:I42)*100)</f>
        <v>0,00</v>
      </c>
    </row>
    <row r="41" spans="1:10" x14ac:dyDescent="0.2">
      <c r="A41" s="183"/>
      <c r="B41" s="186"/>
      <c r="C41" s="101" t="s">
        <v>129</v>
      </c>
      <c r="D41" s="104" t="s">
        <v>127</v>
      </c>
      <c r="E41" s="138">
        <v>0</v>
      </c>
      <c r="F41" s="138">
        <v>0</v>
      </c>
      <c r="G41" s="138">
        <v>0</v>
      </c>
      <c r="H41" s="138">
        <v>0</v>
      </c>
      <c r="I41" s="105">
        <f t="shared" si="0"/>
        <v>0</v>
      </c>
      <c r="J41" s="106" t="str">
        <f>IF(I41=0,"0,00",I41/SUM(I40:I42)*100)</f>
        <v>0,00</v>
      </c>
    </row>
    <row r="42" spans="1:10" x14ac:dyDescent="0.2">
      <c r="A42" s="183"/>
      <c r="B42" s="186"/>
      <c r="C42" s="107" t="s">
        <v>146</v>
      </c>
      <c r="D42" s="108" t="s">
        <v>128</v>
      </c>
      <c r="E42" s="137">
        <v>0</v>
      </c>
      <c r="F42" s="137">
        <v>0</v>
      </c>
      <c r="G42" s="137">
        <v>0</v>
      </c>
      <c r="H42" s="137">
        <v>0</v>
      </c>
      <c r="I42" s="109">
        <f t="shared" si="0"/>
        <v>0</v>
      </c>
      <c r="J42" s="110" t="str">
        <f>IF(I42=0,"0,00",I42/SUM(I40:I42)*100)</f>
        <v>0,00</v>
      </c>
    </row>
    <row r="43" spans="1:10" x14ac:dyDescent="0.2">
      <c r="A43" s="183"/>
      <c r="B43" s="186"/>
      <c r="C43" s="111"/>
      <c r="D43" s="102" t="s">
        <v>125</v>
      </c>
      <c r="E43" s="136">
        <v>0</v>
      </c>
      <c r="F43" s="136">
        <v>0</v>
      </c>
      <c r="G43" s="136">
        <v>0</v>
      </c>
      <c r="H43" s="136">
        <v>0</v>
      </c>
      <c r="I43" s="58">
        <f t="shared" si="0"/>
        <v>0</v>
      </c>
      <c r="J43" s="103" t="str">
        <f>IF(I43=0,"0,00",I43/SUM(I43:I45)*100)</f>
        <v>0,00</v>
      </c>
    </row>
    <row r="44" spans="1:10" x14ac:dyDescent="0.2">
      <c r="A44" s="183"/>
      <c r="B44" s="186"/>
      <c r="C44" s="101" t="s">
        <v>130</v>
      </c>
      <c r="D44" s="104" t="s">
        <v>127</v>
      </c>
      <c r="E44" s="138">
        <v>0</v>
      </c>
      <c r="F44" s="138">
        <v>0</v>
      </c>
      <c r="G44" s="138">
        <v>0</v>
      </c>
      <c r="H44" s="138">
        <v>0</v>
      </c>
      <c r="I44" s="105">
        <f t="shared" si="0"/>
        <v>0</v>
      </c>
      <c r="J44" s="106" t="str">
        <f>IF(I44=0,"0,00",I44/SUM(I43:I45)*100)</f>
        <v>0,00</v>
      </c>
    </row>
    <row r="45" spans="1:10" x14ac:dyDescent="0.2">
      <c r="A45" s="184"/>
      <c r="B45" s="187"/>
      <c r="C45" s="112" t="s">
        <v>147</v>
      </c>
      <c r="D45" s="108" t="s">
        <v>128</v>
      </c>
      <c r="E45" s="139">
        <v>0</v>
      </c>
      <c r="F45" s="139">
        <v>0</v>
      </c>
      <c r="G45" s="139">
        <v>0</v>
      </c>
      <c r="H45" s="139">
        <v>0</v>
      </c>
      <c r="I45" s="114">
        <f t="shared" si="0"/>
        <v>0</v>
      </c>
      <c r="J45" s="110" t="str">
        <f>IF(I45=0,"0,00",I45/SUM(I43:I45)*100)</f>
        <v>0,00</v>
      </c>
    </row>
    <row r="46" spans="1:10" x14ac:dyDescent="0.2">
      <c r="A46" s="115"/>
      <c r="B46" s="116"/>
      <c r="C46" s="117"/>
      <c r="D46" s="118"/>
      <c r="E46" s="118"/>
      <c r="F46" s="119"/>
      <c r="G46" s="119"/>
      <c r="H46" s="119"/>
      <c r="I46" s="119"/>
      <c r="J46" s="120"/>
    </row>
    <row r="47" spans="1:10" x14ac:dyDescent="0.2">
      <c r="A47" s="83" t="s">
        <v>51</v>
      </c>
      <c r="B47" s="83"/>
      <c r="C47" s="121"/>
      <c r="D47" s="121"/>
      <c r="E47" s="121"/>
      <c r="F47" s="121"/>
      <c r="G47" s="122"/>
      <c r="H47" s="122"/>
      <c r="I47" s="122"/>
      <c r="J47" s="122"/>
    </row>
    <row r="48" spans="1:10" x14ac:dyDescent="0.2">
      <c r="A48" s="29"/>
      <c r="B48" s="29"/>
      <c r="C48" s="29"/>
      <c r="D48" s="29"/>
      <c r="E48" s="29"/>
      <c r="F48" s="29"/>
      <c r="G48" s="123"/>
      <c r="H48" s="123"/>
      <c r="I48" s="123"/>
      <c r="J48" s="123"/>
    </row>
    <row r="49" spans="1:10" x14ac:dyDescent="0.2">
      <c r="A49" s="29"/>
      <c r="B49" s="29"/>
      <c r="C49" s="29"/>
      <c r="D49" s="29"/>
      <c r="E49" s="29"/>
      <c r="F49" s="29"/>
      <c r="G49" s="123"/>
      <c r="H49" s="123"/>
      <c r="I49" s="123"/>
      <c r="J49" s="123"/>
    </row>
    <row r="50" spans="1:10" x14ac:dyDescent="0.2">
      <c r="A50" s="124"/>
      <c r="B50" s="124"/>
      <c r="C50" s="124"/>
      <c r="D50" s="124"/>
      <c r="E50" s="124"/>
      <c r="F50" s="124"/>
      <c r="G50" s="124"/>
      <c r="H50" s="124"/>
      <c r="I50" s="124"/>
      <c r="J50" s="12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O19" sqref="O19"/>
    </sheetView>
  </sheetViews>
  <sheetFormatPr baseColWidth="10" defaultRowHeight="12.75" x14ac:dyDescent="0.2"/>
  <cols>
    <col min="2" max="3" width="5.28515625" bestFit="1" customWidth="1"/>
    <col min="4" max="4" width="5.5703125" bestFit="1" customWidth="1"/>
    <col min="5" max="6" width="5.28515625" bestFit="1" customWidth="1"/>
    <col min="7" max="7" width="5.5703125" customWidth="1"/>
    <col min="8" max="8" width="5" bestFit="1" customWidth="1"/>
    <col min="9" max="9" width="5.28515625" bestFit="1" customWidth="1"/>
    <col min="10" max="10" width="5.57031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71"/>
      <c r="B1" s="72"/>
      <c r="C1" s="72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</row>
    <row r="2" spans="1:81" ht="15.75" x14ac:dyDescent="0.25">
      <c r="A2" s="73"/>
      <c r="B2" s="73"/>
      <c r="C2" s="73"/>
      <c r="D2" s="73"/>
      <c r="E2" s="73"/>
      <c r="F2" s="73"/>
      <c r="G2" s="73"/>
      <c r="H2" s="73"/>
      <c r="I2" s="71"/>
      <c r="J2" s="71"/>
      <c r="K2" s="71"/>
      <c r="L2" s="71"/>
      <c r="M2" s="211" t="s">
        <v>94</v>
      </c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</row>
    <row r="3" spans="1:81" ht="15.75" x14ac:dyDescent="0.25">
      <c r="A3" s="73"/>
      <c r="B3" s="73"/>
      <c r="C3" s="73"/>
      <c r="D3" s="73"/>
      <c r="E3" s="73"/>
      <c r="F3" s="73"/>
      <c r="G3" s="73"/>
      <c r="H3" s="73"/>
      <c r="I3" s="71"/>
      <c r="J3" s="71"/>
      <c r="K3" s="71"/>
      <c r="L3" s="71"/>
      <c r="M3" s="211" t="s">
        <v>95</v>
      </c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</row>
    <row r="4" spans="1:81" ht="15.75" x14ac:dyDescent="0.25">
      <c r="A4" s="73"/>
      <c r="B4" s="73"/>
      <c r="C4" s="73"/>
      <c r="D4" s="73"/>
      <c r="E4" s="73"/>
      <c r="F4" s="73"/>
      <c r="G4" s="73"/>
      <c r="H4" s="73"/>
      <c r="I4" s="71"/>
      <c r="J4" s="71"/>
      <c r="K4" s="71"/>
      <c r="L4" s="71"/>
      <c r="M4" s="211" t="s">
        <v>96</v>
      </c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</row>
    <row r="5" spans="1:81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</row>
    <row r="6" spans="1:81" x14ac:dyDescent="0.2">
      <c r="A6" s="74"/>
      <c r="B6" s="74"/>
      <c r="C6" s="75"/>
      <c r="D6" s="75"/>
      <c r="E6" s="75"/>
      <c r="F6" s="75"/>
      <c r="G6" s="75"/>
      <c r="H6" s="75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</row>
    <row r="7" spans="1:8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</row>
    <row r="8" spans="1:81" x14ac:dyDescent="0.2">
      <c r="A8" s="207" t="s">
        <v>97</v>
      </c>
      <c r="B8" s="207"/>
      <c r="C8" s="206" t="s">
        <v>98</v>
      </c>
      <c r="D8" s="206"/>
      <c r="E8" s="206"/>
      <c r="F8" s="206"/>
      <c r="G8" s="206"/>
      <c r="H8" s="206"/>
      <c r="I8" s="71"/>
      <c r="J8" s="71"/>
      <c r="K8" s="71"/>
      <c r="L8" s="207" t="s">
        <v>99</v>
      </c>
      <c r="M8" s="207"/>
      <c r="N8" s="207"/>
      <c r="O8" s="206" t="str">
        <f>'G-1'!D5</f>
        <v>CALLE 30 X CARRERA 24</v>
      </c>
      <c r="P8" s="206"/>
      <c r="Q8" s="206"/>
      <c r="R8" s="206"/>
      <c r="S8" s="206"/>
      <c r="T8" s="71"/>
      <c r="U8" s="71"/>
      <c r="V8" s="207" t="s">
        <v>100</v>
      </c>
      <c r="W8" s="207"/>
      <c r="X8" s="207"/>
      <c r="Y8" s="206">
        <f>'G-1'!L5</f>
        <v>1510</v>
      </c>
      <c r="Z8" s="206"/>
      <c r="AA8" s="206"/>
      <c r="AB8" s="71"/>
      <c r="AC8" s="71"/>
      <c r="AD8" s="71"/>
      <c r="AE8" s="71"/>
      <c r="AF8" s="71"/>
      <c r="AG8" s="71"/>
      <c r="AH8" s="207" t="s">
        <v>101</v>
      </c>
      <c r="AI8" s="207"/>
      <c r="AJ8" s="208">
        <f>'G-1'!S6</f>
        <v>42978</v>
      </c>
      <c r="AK8" s="208"/>
      <c r="AL8" s="208"/>
      <c r="AM8" s="208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</row>
    <row r="9" spans="1:81" x14ac:dyDescent="0.2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</row>
    <row r="10" spans="1:81" x14ac:dyDescent="0.2">
      <c r="A10" s="71"/>
      <c r="B10" s="71"/>
      <c r="C10" s="71"/>
      <c r="D10" s="210" t="s">
        <v>47</v>
      </c>
      <c r="E10" s="210"/>
      <c r="F10" s="210"/>
      <c r="G10" s="210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210" t="s">
        <v>135</v>
      </c>
      <c r="T10" s="210"/>
      <c r="U10" s="210"/>
      <c r="V10" s="210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210" t="s">
        <v>49</v>
      </c>
      <c r="AI10" s="210"/>
      <c r="AJ10" s="210"/>
      <c r="AK10" s="210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</row>
    <row r="11" spans="1:81" ht="16.5" customHeight="1" x14ac:dyDescent="0.2">
      <c r="A11" s="76" t="s">
        <v>102</v>
      </c>
      <c r="B11" s="77">
        <v>0.32291666666666669</v>
      </c>
      <c r="C11" s="77">
        <v>0.33333333333333331</v>
      </c>
      <c r="D11" s="77">
        <v>0.34375</v>
      </c>
      <c r="E11" s="77">
        <v>0.35416666666666669</v>
      </c>
      <c r="F11" s="77">
        <v>0.36458333333333331</v>
      </c>
      <c r="G11" s="77">
        <v>0.375</v>
      </c>
      <c r="H11" s="77">
        <v>0.38541666666666669</v>
      </c>
      <c r="I11" s="77">
        <v>0.39583333333333331</v>
      </c>
      <c r="J11" s="77">
        <v>0.40625</v>
      </c>
      <c r="K11" s="77">
        <v>0.41666666666666669</v>
      </c>
      <c r="L11" s="71"/>
      <c r="M11" s="77">
        <v>0.46875</v>
      </c>
      <c r="N11" s="77">
        <v>0.47916666666666669</v>
      </c>
      <c r="O11" s="77">
        <v>0.48958333333333331</v>
      </c>
      <c r="P11" s="77">
        <v>0.5</v>
      </c>
      <c r="Q11" s="77">
        <v>0.51041666666666663</v>
      </c>
      <c r="R11" s="77">
        <v>0.52083333333333337</v>
      </c>
      <c r="S11" s="77">
        <v>0.53125</v>
      </c>
      <c r="T11" s="77">
        <v>0.54166666666666663</v>
      </c>
      <c r="U11" s="77">
        <v>0.55208333333333337</v>
      </c>
      <c r="V11" s="77">
        <v>0.5625</v>
      </c>
      <c r="W11" s="77">
        <v>0.57291666666666663</v>
      </c>
      <c r="X11" s="77">
        <v>0.58333333333333337</v>
      </c>
      <c r="Y11" s="77">
        <v>0.59375</v>
      </c>
      <c r="Z11" s="77">
        <v>0.60416666666666663</v>
      </c>
      <c r="AA11" s="77">
        <v>0.61458333333333337</v>
      </c>
      <c r="AB11" s="77">
        <v>0.625</v>
      </c>
      <c r="AC11" s="71"/>
      <c r="AD11" s="77">
        <v>0.67708333333333337</v>
      </c>
      <c r="AE11" s="77">
        <v>0.6875</v>
      </c>
      <c r="AF11" s="77">
        <v>0.69791666666666663</v>
      </c>
      <c r="AG11" s="77">
        <v>0.70833333333333337</v>
      </c>
      <c r="AH11" s="77">
        <v>0.71875</v>
      </c>
      <c r="AI11" s="77">
        <v>0.72916666666666663</v>
      </c>
      <c r="AJ11" s="77">
        <v>0.73958333333333337</v>
      </c>
      <c r="AK11" s="77">
        <v>0.75</v>
      </c>
      <c r="AL11" s="77">
        <v>0.76041666666666663</v>
      </c>
      <c r="AM11" s="77">
        <v>0.77083333333333337</v>
      </c>
      <c r="AN11" s="77">
        <v>0.78125</v>
      </c>
      <c r="AO11" s="77">
        <v>0.79166666666666663</v>
      </c>
      <c r="AP11" s="78"/>
      <c r="AQ11" s="71"/>
      <c r="AR11" s="77">
        <v>0.32291666666666669</v>
      </c>
      <c r="AS11" s="77">
        <v>0.33333333333333331</v>
      </c>
      <c r="AT11" s="77">
        <v>0.34375</v>
      </c>
      <c r="AU11" s="77">
        <v>0.35416666666666669</v>
      </c>
      <c r="AV11" s="77">
        <v>0.36458333333333331</v>
      </c>
      <c r="AW11" s="77">
        <v>0.375</v>
      </c>
      <c r="AX11" s="77">
        <v>0.38541666666666669</v>
      </c>
      <c r="AY11" s="77">
        <v>0.39583333333333331</v>
      </c>
      <c r="AZ11" s="77">
        <v>0.40625</v>
      </c>
      <c r="BA11" s="77">
        <v>0.41666666666666669</v>
      </c>
      <c r="BB11" s="77">
        <v>0.46875</v>
      </c>
      <c r="BC11" s="77">
        <v>0.47916666666666669</v>
      </c>
      <c r="BD11" s="77">
        <v>0.48958333333333331</v>
      </c>
      <c r="BE11" s="77">
        <v>0.5</v>
      </c>
      <c r="BF11" s="77">
        <v>0.51041666666666663</v>
      </c>
      <c r="BG11" s="77">
        <v>0.52083333333333337</v>
      </c>
      <c r="BH11" s="77">
        <v>0.53125</v>
      </c>
      <c r="BI11" s="77">
        <v>0.54166666666666663</v>
      </c>
      <c r="BJ11" s="77">
        <v>0.55208333333333337</v>
      </c>
      <c r="BK11" s="77">
        <v>0.5625</v>
      </c>
      <c r="BL11" s="77">
        <v>0.57291666666666663</v>
      </c>
      <c r="BM11" s="77">
        <v>0.58333333333333337</v>
      </c>
      <c r="BN11" s="77">
        <v>0.59375</v>
      </c>
      <c r="BO11" s="77">
        <v>0.60416666666666663</v>
      </c>
      <c r="BP11" s="77">
        <v>0.61458333333333337</v>
      </c>
      <c r="BQ11" s="77">
        <v>0.625</v>
      </c>
      <c r="BR11" s="77">
        <v>0.67708333333333337</v>
      </c>
      <c r="BS11" s="77">
        <v>0.6875</v>
      </c>
      <c r="BT11" s="77">
        <v>0.69791666666666663</v>
      </c>
      <c r="BU11" s="77">
        <v>0.70833333333333337</v>
      </c>
      <c r="BV11" s="77">
        <v>0.71875</v>
      </c>
      <c r="BW11" s="77">
        <v>0.72916666666666663</v>
      </c>
      <c r="BX11" s="77">
        <v>0.73958333333333337</v>
      </c>
      <c r="BY11" s="77">
        <v>0.75</v>
      </c>
      <c r="BZ11" s="77">
        <v>0.76041666666666663</v>
      </c>
      <c r="CA11" s="77">
        <v>0.77083333333333337</v>
      </c>
      <c r="CB11" s="77">
        <v>0.78125</v>
      </c>
      <c r="CC11" s="77">
        <v>0.79166666666666663</v>
      </c>
    </row>
    <row r="12" spans="1:81" x14ac:dyDescent="0.2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209" t="s">
        <v>103</v>
      </c>
      <c r="U12" s="209"/>
      <c r="V12" s="125">
        <v>1</v>
      </c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6"/>
      <c r="AS12" s="76"/>
      <c r="AT12" s="76"/>
      <c r="AU12" s="76">
        <f t="shared" ref="AU12:BA12" si="0">E14</f>
        <v>1340.5</v>
      </c>
      <c r="AV12" s="76">
        <f t="shared" si="0"/>
        <v>1376</v>
      </c>
      <c r="AW12" s="76">
        <f t="shared" si="0"/>
        <v>1403</v>
      </c>
      <c r="AX12" s="76">
        <f t="shared" si="0"/>
        <v>1391.5</v>
      </c>
      <c r="AY12" s="76">
        <f t="shared" si="0"/>
        <v>1350</v>
      </c>
      <c r="AZ12" s="76">
        <f t="shared" si="0"/>
        <v>1372</v>
      </c>
      <c r="BA12" s="76">
        <f t="shared" si="0"/>
        <v>1383.5</v>
      </c>
      <c r="BB12" s="76"/>
      <c r="BC12" s="76"/>
      <c r="BD12" s="76"/>
      <c r="BE12" s="76">
        <f t="shared" ref="BE12:BQ12" si="1">P14</f>
        <v>1446.5</v>
      </c>
      <c r="BF12" s="76">
        <f t="shared" si="1"/>
        <v>1537.5</v>
      </c>
      <c r="BG12" s="76">
        <f t="shared" si="1"/>
        <v>1594.5</v>
      </c>
      <c r="BH12" s="76">
        <f t="shared" si="1"/>
        <v>1607.5</v>
      </c>
      <c r="BI12" s="76">
        <f t="shared" si="1"/>
        <v>1613</v>
      </c>
      <c r="BJ12" s="76">
        <f t="shared" si="1"/>
        <v>1531</v>
      </c>
      <c r="BK12" s="76">
        <f t="shared" si="1"/>
        <v>1462</v>
      </c>
      <c r="BL12" s="76">
        <f t="shared" si="1"/>
        <v>1406.5</v>
      </c>
      <c r="BM12" s="76">
        <f t="shared" si="1"/>
        <v>1386.5</v>
      </c>
      <c r="BN12" s="76">
        <f t="shared" si="1"/>
        <v>1389</v>
      </c>
      <c r="BO12" s="76">
        <f t="shared" si="1"/>
        <v>1417.5</v>
      </c>
      <c r="BP12" s="76">
        <f t="shared" si="1"/>
        <v>1429.5</v>
      </c>
      <c r="BQ12" s="76">
        <f t="shared" si="1"/>
        <v>1551.5</v>
      </c>
      <c r="BR12" s="76"/>
      <c r="BS12" s="76"/>
      <c r="BT12" s="76"/>
      <c r="BU12" s="76">
        <f t="shared" ref="BU12:CC12" si="2">AG14</f>
        <v>1428.5</v>
      </c>
      <c r="BV12" s="76">
        <f t="shared" si="2"/>
        <v>1470</v>
      </c>
      <c r="BW12" s="76">
        <f t="shared" si="2"/>
        <v>1381</v>
      </c>
      <c r="BX12" s="76">
        <f t="shared" si="2"/>
        <v>1587.5</v>
      </c>
      <c r="BY12" s="76">
        <f t="shared" si="2"/>
        <v>1650</v>
      </c>
      <c r="BZ12" s="76">
        <f t="shared" si="2"/>
        <v>1692</v>
      </c>
      <c r="CA12" s="76">
        <f t="shared" si="2"/>
        <v>1678.5</v>
      </c>
      <c r="CB12" s="76">
        <f t="shared" si="2"/>
        <v>1606.5</v>
      </c>
      <c r="CC12" s="76">
        <f t="shared" si="2"/>
        <v>1602.5</v>
      </c>
    </row>
    <row r="13" spans="1:81" ht="16.5" customHeight="1" x14ac:dyDescent="0.2">
      <c r="A13" s="79" t="s">
        <v>104</v>
      </c>
      <c r="B13" s="128">
        <f>'G-1'!F10</f>
        <v>316</v>
      </c>
      <c r="C13" s="128">
        <f>'G-1'!F11</f>
        <v>326.5</v>
      </c>
      <c r="D13" s="128">
        <f>'G-1'!F12</f>
        <v>356.5</v>
      </c>
      <c r="E13" s="128">
        <f>'G-1'!F13</f>
        <v>341.5</v>
      </c>
      <c r="F13" s="128">
        <f>'G-1'!F14</f>
        <v>351.5</v>
      </c>
      <c r="G13" s="128">
        <f>'G-1'!F15</f>
        <v>353.5</v>
      </c>
      <c r="H13" s="128">
        <f>'G-1'!F16</f>
        <v>345</v>
      </c>
      <c r="I13" s="128">
        <f>'G-1'!F17</f>
        <v>300</v>
      </c>
      <c r="J13" s="128">
        <f>'G-1'!F18</f>
        <v>373.5</v>
      </c>
      <c r="K13" s="128">
        <f>'G-1'!F19</f>
        <v>365</v>
      </c>
      <c r="L13" s="129"/>
      <c r="M13" s="128">
        <f>'G-1'!F20</f>
        <v>326</v>
      </c>
      <c r="N13" s="128">
        <f>'G-1'!F21</f>
        <v>358</v>
      </c>
      <c r="O13" s="128">
        <f>'G-1'!F22</f>
        <v>387.5</v>
      </c>
      <c r="P13" s="128">
        <f>'G-1'!M10</f>
        <v>375</v>
      </c>
      <c r="Q13" s="128">
        <f>'G-1'!M11</f>
        <v>417</v>
      </c>
      <c r="R13" s="128">
        <f>'G-1'!M12</f>
        <v>415</v>
      </c>
      <c r="S13" s="128">
        <f>'G-1'!M13</f>
        <v>400.5</v>
      </c>
      <c r="T13" s="128">
        <f>'G-1'!M14</f>
        <v>380.5</v>
      </c>
      <c r="U13" s="128">
        <f>'G-1'!M15</f>
        <v>335</v>
      </c>
      <c r="V13" s="128">
        <f>'G-1'!M16</f>
        <v>346</v>
      </c>
      <c r="W13" s="128">
        <f>'G-1'!M17</f>
        <v>345</v>
      </c>
      <c r="X13" s="128">
        <f>'G-1'!M18</f>
        <v>360.5</v>
      </c>
      <c r="Y13" s="128">
        <f>'G-1'!M19</f>
        <v>337.5</v>
      </c>
      <c r="Z13" s="128">
        <f>'G-1'!M20</f>
        <v>374.5</v>
      </c>
      <c r="AA13" s="128">
        <f>'G-1'!M21</f>
        <v>357</v>
      </c>
      <c r="AB13" s="128">
        <f>'G-1'!M22</f>
        <v>482.5</v>
      </c>
      <c r="AC13" s="129"/>
      <c r="AD13" s="128">
        <f>'G-1'!T10</f>
        <v>342.5</v>
      </c>
      <c r="AE13" s="128">
        <f>'G-1'!T11</f>
        <v>457.5</v>
      </c>
      <c r="AF13" s="128">
        <f>'G-1'!T12</f>
        <v>277</v>
      </c>
      <c r="AG13" s="128">
        <f>'G-1'!T13</f>
        <v>351.5</v>
      </c>
      <c r="AH13" s="128">
        <f>'G-1'!T14</f>
        <v>384</v>
      </c>
      <c r="AI13" s="128">
        <f>'G-1'!T15</f>
        <v>368.5</v>
      </c>
      <c r="AJ13" s="128">
        <f>'G-1'!T16</f>
        <v>483.5</v>
      </c>
      <c r="AK13" s="128">
        <f>'G-1'!T17</f>
        <v>414</v>
      </c>
      <c r="AL13" s="128">
        <f>'G-1'!T18</f>
        <v>426</v>
      </c>
      <c r="AM13" s="128">
        <f>'G-1'!T19</f>
        <v>355</v>
      </c>
      <c r="AN13" s="128">
        <f>'G-1'!T20</f>
        <v>411.5</v>
      </c>
      <c r="AO13" s="128">
        <f>'G-1'!T21</f>
        <v>410</v>
      </c>
      <c r="AP13" s="80"/>
      <c r="AQ13" s="80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80"/>
      <c r="CB13" s="80"/>
      <c r="CC13" s="80"/>
    </row>
    <row r="14" spans="1:81" ht="16.5" customHeight="1" x14ac:dyDescent="0.2">
      <c r="A14" s="79" t="s">
        <v>105</v>
      </c>
      <c r="B14" s="128"/>
      <c r="C14" s="128"/>
      <c r="D14" s="128"/>
      <c r="E14" s="128">
        <f>B13+C13+D13+E13</f>
        <v>1340.5</v>
      </c>
      <c r="F14" s="128">
        <f t="shared" ref="F14:K14" si="3">C13+D13+E13+F13</f>
        <v>1376</v>
      </c>
      <c r="G14" s="128">
        <f t="shared" si="3"/>
        <v>1403</v>
      </c>
      <c r="H14" s="128">
        <f t="shared" si="3"/>
        <v>1391.5</v>
      </c>
      <c r="I14" s="128">
        <f t="shared" si="3"/>
        <v>1350</v>
      </c>
      <c r="J14" s="128">
        <f t="shared" si="3"/>
        <v>1372</v>
      </c>
      <c r="K14" s="128">
        <f t="shared" si="3"/>
        <v>1383.5</v>
      </c>
      <c r="L14" s="129"/>
      <c r="M14" s="128"/>
      <c r="N14" s="128"/>
      <c r="O14" s="128"/>
      <c r="P14" s="128">
        <f>M13+N13+O13+P13</f>
        <v>1446.5</v>
      </c>
      <c r="Q14" s="128">
        <f t="shared" ref="Q14:AB14" si="4">N13+O13+P13+Q13</f>
        <v>1537.5</v>
      </c>
      <c r="R14" s="128">
        <f t="shared" si="4"/>
        <v>1594.5</v>
      </c>
      <c r="S14" s="128">
        <f t="shared" si="4"/>
        <v>1607.5</v>
      </c>
      <c r="T14" s="128">
        <f t="shared" si="4"/>
        <v>1613</v>
      </c>
      <c r="U14" s="128">
        <f t="shared" si="4"/>
        <v>1531</v>
      </c>
      <c r="V14" s="128">
        <f t="shared" si="4"/>
        <v>1462</v>
      </c>
      <c r="W14" s="128">
        <f t="shared" si="4"/>
        <v>1406.5</v>
      </c>
      <c r="X14" s="128">
        <f t="shared" si="4"/>
        <v>1386.5</v>
      </c>
      <c r="Y14" s="128">
        <f t="shared" si="4"/>
        <v>1389</v>
      </c>
      <c r="Z14" s="128">
        <f t="shared" si="4"/>
        <v>1417.5</v>
      </c>
      <c r="AA14" s="128">
        <f t="shared" si="4"/>
        <v>1429.5</v>
      </c>
      <c r="AB14" s="128">
        <f t="shared" si="4"/>
        <v>1551.5</v>
      </c>
      <c r="AC14" s="129"/>
      <c r="AD14" s="128"/>
      <c r="AE14" s="128"/>
      <c r="AF14" s="128"/>
      <c r="AG14" s="128">
        <f>AD13+AE13+AF13+AG13</f>
        <v>1428.5</v>
      </c>
      <c r="AH14" s="128">
        <f t="shared" ref="AH14:AO14" si="5">AE13+AF13+AG13+AH13</f>
        <v>1470</v>
      </c>
      <c r="AI14" s="128">
        <f t="shared" si="5"/>
        <v>1381</v>
      </c>
      <c r="AJ14" s="128">
        <f t="shared" si="5"/>
        <v>1587.5</v>
      </c>
      <c r="AK14" s="128">
        <f t="shared" si="5"/>
        <v>1650</v>
      </c>
      <c r="AL14" s="128">
        <f t="shared" si="5"/>
        <v>1692</v>
      </c>
      <c r="AM14" s="128">
        <f t="shared" si="5"/>
        <v>1678.5</v>
      </c>
      <c r="AN14" s="128">
        <f t="shared" si="5"/>
        <v>1606.5</v>
      </c>
      <c r="AO14" s="128">
        <f t="shared" si="5"/>
        <v>1602.5</v>
      </c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</row>
    <row r="15" spans="1:81" ht="16.5" customHeight="1" x14ac:dyDescent="0.2">
      <c r="A15" s="76" t="s">
        <v>106</v>
      </c>
      <c r="B15" s="130"/>
      <c r="C15" s="131" t="s">
        <v>107</v>
      </c>
      <c r="D15" s="132">
        <f>DIRECCIONALIDAD!J10/100</f>
        <v>0</v>
      </c>
      <c r="E15" s="131"/>
      <c r="F15" s="131" t="s">
        <v>108</v>
      </c>
      <c r="G15" s="132">
        <f>DIRECCIONALIDAD!J11/100</f>
        <v>1</v>
      </c>
      <c r="H15" s="131"/>
      <c r="I15" s="131" t="s">
        <v>109</v>
      </c>
      <c r="J15" s="132">
        <f>DIRECCIONALIDAD!J12/100</f>
        <v>0</v>
      </c>
      <c r="K15" s="133"/>
      <c r="L15" s="127"/>
      <c r="M15" s="130"/>
      <c r="N15" s="131"/>
      <c r="O15" s="131" t="s">
        <v>107</v>
      </c>
      <c r="P15" s="132">
        <f>DIRECCIONALIDAD!J13/100</f>
        <v>0</v>
      </c>
      <c r="Q15" s="131"/>
      <c r="R15" s="131"/>
      <c r="S15" s="131"/>
      <c r="T15" s="131" t="s">
        <v>108</v>
      </c>
      <c r="U15" s="132">
        <f>DIRECCIONALIDAD!J14/100</f>
        <v>1</v>
      </c>
      <c r="V15" s="131"/>
      <c r="W15" s="131"/>
      <c r="X15" s="131"/>
      <c r="Y15" s="131" t="s">
        <v>109</v>
      </c>
      <c r="Z15" s="132">
        <f>DIRECCIONALIDAD!J15/100</f>
        <v>0</v>
      </c>
      <c r="AA15" s="131"/>
      <c r="AB15" s="133"/>
      <c r="AC15" s="127"/>
      <c r="AD15" s="130"/>
      <c r="AE15" s="131" t="s">
        <v>107</v>
      </c>
      <c r="AF15" s="132">
        <f>DIRECCIONALIDAD!J16/100</f>
        <v>0</v>
      </c>
      <c r="AG15" s="131"/>
      <c r="AH15" s="131"/>
      <c r="AI15" s="131"/>
      <c r="AJ15" s="131" t="s">
        <v>108</v>
      </c>
      <c r="AK15" s="132">
        <f>DIRECCIONALIDAD!J17/100</f>
        <v>1</v>
      </c>
      <c r="AL15" s="131"/>
      <c r="AM15" s="131"/>
      <c r="AN15" s="131" t="s">
        <v>109</v>
      </c>
      <c r="AO15" s="134">
        <f>DIRECCIONALIDAD!J18/100</f>
        <v>0</v>
      </c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</row>
    <row r="16" spans="1:81" ht="16.5" customHeight="1" x14ac:dyDescent="0.2">
      <c r="A16" s="140" t="s">
        <v>151</v>
      </c>
      <c r="B16" s="141">
        <f>MAX(B14:K14)</f>
        <v>1403</v>
      </c>
      <c r="C16" s="131" t="s">
        <v>107</v>
      </c>
      <c r="D16" s="142">
        <f>+B16*D15</f>
        <v>0</v>
      </c>
      <c r="E16" s="131"/>
      <c r="F16" s="131" t="s">
        <v>108</v>
      </c>
      <c r="G16" s="142">
        <f>+B16*G15</f>
        <v>1403</v>
      </c>
      <c r="H16" s="131"/>
      <c r="I16" s="131" t="s">
        <v>109</v>
      </c>
      <c r="J16" s="142">
        <f>+B16*J15</f>
        <v>0</v>
      </c>
      <c r="K16" s="133"/>
      <c r="L16" s="127"/>
      <c r="M16" s="141">
        <f>MAX(M14:AB14)</f>
        <v>1613</v>
      </c>
      <c r="N16" s="131"/>
      <c r="O16" s="131" t="s">
        <v>107</v>
      </c>
      <c r="P16" s="143">
        <f>+M16*P15</f>
        <v>0</v>
      </c>
      <c r="Q16" s="131"/>
      <c r="R16" s="131"/>
      <c r="S16" s="131"/>
      <c r="T16" s="131" t="s">
        <v>108</v>
      </c>
      <c r="U16" s="143">
        <f>+M16*U15</f>
        <v>1613</v>
      </c>
      <c r="V16" s="131"/>
      <c r="W16" s="131"/>
      <c r="X16" s="131"/>
      <c r="Y16" s="131" t="s">
        <v>109</v>
      </c>
      <c r="Z16" s="143">
        <f>+M16*Z15</f>
        <v>0</v>
      </c>
      <c r="AA16" s="131"/>
      <c r="AB16" s="133"/>
      <c r="AC16" s="127"/>
      <c r="AD16" s="141">
        <f>MAX(AD14:AO14)</f>
        <v>1692</v>
      </c>
      <c r="AE16" s="131" t="s">
        <v>107</v>
      </c>
      <c r="AF16" s="142">
        <f>+AD16*AF15</f>
        <v>0</v>
      </c>
      <c r="AG16" s="131"/>
      <c r="AH16" s="131"/>
      <c r="AI16" s="131"/>
      <c r="AJ16" s="131" t="s">
        <v>108</v>
      </c>
      <c r="AK16" s="142">
        <f>+AD16*AK15</f>
        <v>1692</v>
      </c>
      <c r="AL16" s="131"/>
      <c r="AM16" s="131"/>
      <c r="AN16" s="131" t="s">
        <v>109</v>
      </c>
      <c r="AO16" s="144">
        <f>+AD16*AO15</f>
        <v>0</v>
      </c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</row>
    <row r="17" spans="1:81" ht="16.5" customHeight="1" x14ac:dyDescent="0.2">
      <c r="A17" s="71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204" t="s">
        <v>103</v>
      </c>
      <c r="U17" s="204"/>
      <c r="V17" s="135">
        <v>2</v>
      </c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</row>
    <row r="18" spans="1:81" ht="16.5" customHeight="1" x14ac:dyDescent="0.2">
      <c r="A18" s="79" t="s">
        <v>104</v>
      </c>
      <c r="B18" s="128">
        <f>'G-2'!F10</f>
        <v>615</v>
      </c>
      <c r="C18" s="128">
        <f>'G-2'!F11</f>
        <v>612.5</v>
      </c>
      <c r="D18" s="128">
        <f>'G-2'!F12</f>
        <v>550</v>
      </c>
      <c r="E18" s="128">
        <f>'G-2'!F13</f>
        <v>473</v>
      </c>
      <c r="F18" s="128">
        <f>'G-2'!F14</f>
        <v>510.5</v>
      </c>
      <c r="G18" s="128">
        <f>'G-2'!F15</f>
        <v>485</v>
      </c>
      <c r="H18" s="128">
        <f>'G-2'!F16</f>
        <v>490.5</v>
      </c>
      <c r="I18" s="128">
        <f>'G-2'!F17</f>
        <v>427</v>
      </c>
      <c r="J18" s="128">
        <f>'G-2'!F18</f>
        <v>469.5</v>
      </c>
      <c r="K18" s="128">
        <f>'G-2'!F19</f>
        <v>452</v>
      </c>
      <c r="L18" s="129"/>
      <c r="M18" s="128">
        <f>'G-2'!F20</f>
        <v>377.5</v>
      </c>
      <c r="N18" s="128">
        <f>'G-2'!F21</f>
        <v>365</v>
      </c>
      <c r="O18" s="128">
        <f>'G-2'!F22</f>
        <v>370.5</v>
      </c>
      <c r="P18" s="128">
        <f>'G-2'!M10</f>
        <v>342.5</v>
      </c>
      <c r="Q18" s="128">
        <f>'G-2'!M11</f>
        <v>333</v>
      </c>
      <c r="R18" s="128">
        <f>'G-2'!M12</f>
        <v>312</v>
      </c>
      <c r="S18" s="128">
        <f>'G-2'!M13</f>
        <v>358.5</v>
      </c>
      <c r="T18" s="128">
        <f>'G-2'!M14</f>
        <v>321.5</v>
      </c>
      <c r="U18" s="128">
        <f>'G-2'!M15</f>
        <v>352.5</v>
      </c>
      <c r="V18" s="128">
        <f>'G-2'!M16</f>
        <v>342.5</v>
      </c>
      <c r="W18" s="128">
        <f>'G-2'!M17</f>
        <v>379</v>
      </c>
      <c r="X18" s="128">
        <f>'G-2'!M18</f>
        <v>417</v>
      </c>
      <c r="Y18" s="128">
        <f>'G-2'!M19</f>
        <v>413</v>
      </c>
      <c r="Z18" s="128">
        <f>'G-2'!M20</f>
        <v>425.5</v>
      </c>
      <c r="AA18" s="128">
        <f>'G-2'!M21</f>
        <v>435.5</v>
      </c>
      <c r="AB18" s="128">
        <f>'G-2'!M22</f>
        <v>408.5</v>
      </c>
      <c r="AC18" s="129"/>
      <c r="AD18" s="128">
        <f>'G-2'!T10</f>
        <v>395</v>
      </c>
      <c r="AE18" s="128">
        <f>'G-2'!T11</f>
        <v>380</v>
      </c>
      <c r="AF18" s="128">
        <f>'G-2'!T12</f>
        <v>378</v>
      </c>
      <c r="AG18" s="128">
        <f>'G-2'!T13</f>
        <v>417.5</v>
      </c>
      <c r="AH18" s="128">
        <f>'G-2'!T14</f>
        <v>420</v>
      </c>
      <c r="AI18" s="128">
        <f>'G-2'!T15</f>
        <v>417.5</v>
      </c>
      <c r="AJ18" s="128">
        <f>'G-2'!T16</f>
        <v>406.5</v>
      </c>
      <c r="AK18" s="128">
        <f>'G-2'!T17</f>
        <v>429</v>
      </c>
      <c r="AL18" s="128">
        <f>'G-2'!T18</f>
        <v>372.5</v>
      </c>
      <c r="AM18" s="128">
        <f>'G-2'!T19</f>
        <v>388.5</v>
      </c>
      <c r="AN18" s="128">
        <f>'G-2'!T20</f>
        <v>374.5</v>
      </c>
      <c r="AO18" s="128">
        <f>'G-2'!T21</f>
        <v>373</v>
      </c>
      <c r="AP18" s="80"/>
      <c r="AQ18" s="80"/>
      <c r="AR18" s="80"/>
      <c r="AS18" s="80"/>
      <c r="AT18" s="80"/>
      <c r="AU18" s="80">
        <f t="shared" ref="AU18:BA18" si="6">E19</f>
        <v>2250.5</v>
      </c>
      <c r="AV18" s="80">
        <f t="shared" si="6"/>
        <v>2146</v>
      </c>
      <c r="AW18" s="80">
        <f t="shared" si="6"/>
        <v>2018.5</v>
      </c>
      <c r="AX18" s="80">
        <f t="shared" si="6"/>
        <v>1959</v>
      </c>
      <c r="AY18" s="80">
        <f t="shared" si="6"/>
        <v>1913</v>
      </c>
      <c r="AZ18" s="80">
        <f t="shared" si="6"/>
        <v>1872</v>
      </c>
      <c r="BA18" s="80">
        <f t="shared" si="6"/>
        <v>1839</v>
      </c>
      <c r="BB18" s="80"/>
      <c r="BC18" s="80"/>
      <c r="BD18" s="80"/>
      <c r="BE18" s="80">
        <f t="shared" ref="BE18:BQ18" si="7">P19</f>
        <v>1455.5</v>
      </c>
      <c r="BF18" s="80">
        <f t="shared" si="7"/>
        <v>1411</v>
      </c>
      <c r="BG18" s="80">
        <f t="shared" si="7"/>
        <v>1358</v>
      </c>
      <c r="BH18" s="80">
        <f t="shared" si="7"/>
        <v>1346</v>
      </c>
      <c r="BI18" s="80">
        <f t="shared" si="7"/>
        <v>1325</v>
      </c>
      <c r="BJ18" s="80">
        <f t="shared" si="7"/>
        <v>1344.5</v>
      </c>
      <c r="BK18" s="80">
        <f t="shared" si="7"/>
        <v>1375</v>
      </c>
      <c r="BL18" s="80">
        <f t="shared" si="7"/>
        <v>1395.5</v>
      </c>
      <c r="BM18" s="80">
        <f t="shared" si="7"/>
        <v>1491</v>
      </c>
      <c r="BN18" s="80">
        <f t="shared" si="7"/>
        <v>1551.5</v>
      </c>
      <c r="BO18" s="80">
        <f t="shared" si="7"/>
        <v>1634.5</v>
      </c>
      <c r="BP18" s="80">
        <f t="shared" si="7"/>
        <v>1691</v>
      </c>
      <c r="BQ18" s="80">
        <f t="shared" si="7"/>
        <v>1682.5</v>
      </c>
      <c r="BR18" s="80"/>
      <c r="BS18" s="80"/>
      <c r="BT18" s="80"/>
      <c r="BU18" s="80">
        <f t="shared" ref="BU18:CC18" si="8">AG19</f>
        <v>1570.5</v>
      </c>
      <c r="BV18" s="80">
        <f t="shared" si="8"/>
        <v>1595.5</v>
      </c>
      <c r="BW18" s="80">
        <f t="shared" si="8"/>
        <v>1633</v>
      </c>
      <c r="BX18" s="80">
        <f t="shared" si="8"/>
        <v>1661.5</v>
      </c>
      <c r="BY18" s="80">
        <f t="shared" si="8"/>
        <v>1673</v>
      </c>
      <c r="BZ18" s="80">
        <f t="shared" si="8"/>
        <v>1625.5</v>
      </c>
      <c r="CA18" s="80">
        <f t="shared" si="8"/>
        <v>1596.5</v>
      </c>
      <c r="CB18" s="80">
        <f t="shared" si="8"/>
        <v>1564.5</v>
      </c>
      <c r="CC18" s="80">
        <f t="shared" si="8"/>
        <v>1508.5</v>
      </c>
    </row>
    <row r="19" spans="1:81" ht="16.5" customHeight="1" x14ac:dyDescent="0.2">
      <c r="A19" s="79" t="s">
        <v>105</v>
      </c>
      <c r="B19" s="128"/>
      <c r="C19" s="128"/>
      <c r="D19" s="128"/>
      <c r="E19" s="128">
        <f>B18+C18+D18+E18</f>
        <v>2250.5</v>
      </c>
      <c r="F19" s="128">
        <f t="shared" ref="F19:K19" si="9">C18+D18+E18+F18</f>
        <v>2146</v>
      </c>
      <c r="G19" s="128">
        <f t="shared" si="9"/>
        <v>2018.5</v>
      </c>
      <c r="H19" s="128">
        <f t="shared" si="9"/>
        <v>1959</v>
      </c>
      <c r="I19" s="128">
        <f t="shared" si="9"/>
        <v>1913</v>
      </c>
      <c r="J19" s="128">
        <f t="shared" si="9"/>
        <v>1872</v>
      </c>
      <c r="K19" s="128">
        <f t="shared" si="9"/>
        <v>1839</v>
      </c>
      <c r="L19" s="129"/>
      <c r="M19" s="128"/>
      <c r="N19" s="128"/>
      <c r="O19" s="128"/>
      <c r="P19" s="128">
        <f>M18+N18+O18+P18</f>
        <v>1455.5</v>
      </c>
      <c r="Q19" s="128">
        <f t="shared" ref="Q19:AB19" si="10">N18+O18+P18+Q18</f>
        <v>1411</v>
      </c>
      <c r="R19" s="128">
        <f t="shared" si="10"/>
        <v>1358</v>
      </c>
      <c r="S19" s="128">
        <f t="shared" si="10"/>
        <v>1346</v>
      </c>
      <c r="T19" s="128">
        <f t="shared" si="10"/>
        <v>1325</v>
      </c>
      <c r="U19" s="128">
        <f t="shared" si="10"/>
        <v>1344.5</v>
      </c>
      <c r="V19" s="128">
        <f t="shared" si="10"/>
        <v>1375</v>
      </c>
      <c r="W19" s="128">
        <f t="shared" si="10"/>
        <v>1395.5</v>
      </c>
      <c r="X19" s="128">
        <f t="shared" si="10"/>
        <v>1491</v>
      </c>
      <c r="Y19" s="128">
        <f t="shared" si="10"/>
        <v>1551.5</v>
      </c>
      <c r="Z19" s="128">
        <f t="shared" si="10"/>
        <v>1634.5</v>
      </c>
      <c r="AA19" s="128">
        <f t="shared" si="10"/>
        <v>1691</v>
      </c>
      <c r="AB19" s="128">
        <f t="shared" si="10"/>
        <v>1682.5</v>
      </c>
      <c r="AC19" s="129"/>
      <c r="AD19" s="128"/>
      <c r="AE19" s="128"/>
      <c r="AF19" s="128"/>
      <c r="AG19" s="128">
        <f>AD18+AE18+AF18+AG18</f>
        <v>1570.5</v>
      </c>
      <c r="AH19" s="128">
        <f t="shared" ref="AH19:AO19" si="11">AE18+AF18+AG18+AH18</f>
        <v>1595.5</v>
      </c>
      <c r="AI19" s="128">
        <f t="shared" si="11"/>
        <v>1633</v>
      </c>
      <c r="AJ19" s="128">
        <f t="shared" si="11"/>
        <v>1661.5</v>
      </c>
      <c r="AK19" s="128">
        <f t="shared" si="11"/>
        <v>1673</v>
      </c>
      <c r="AL19" s="128">
        <f t="shared" si="11"/>
        <v>1625.5</v>
      </c>
      <c r="AM19" s="128">
        <f t="shared" si="11"/>
        <v>1596.5</v>
      </c>
      <c r="AN19" s="128">
        <f t="shared" si="11"/>
        <v>1564.5</v>
      </c>
      <c r="AO19" s="128">
        <f t="shared" si="11"/>
        <v>1508.5</v>
      </c>
      <c r="AP19" s="80"/>
      <c r="AQ19" s="80"/>
      <c r="AR19" s="80"/>
      <c r="AS19" s="80"/>
      <c r="AT19" s="80"/>
      <c r="AU19" s="80">
        <f t="shared" ref="AU19:BA19" si="12">E29</f>
        <v>0</v>
      </c>
      <c r="AV19" s="80">
        <f t="shared" si="12"/>
        <v>0</v>
      </c>
      <c r="AW19" s="80">
        <f t="shared" si="12"/>
        <v>0</v>
      </c>
      <c r="AX19" s="80">
        <f t="shared" si="12"/>
        <v>0</v>
      </c>
      <c r="AY19" s="80">
        <f t="shared" si="12"/>
        <v>0</v>
      </c>
      <c r="AZ19" s="80">
        <f t="shared" si="12"/>
        <v>0</v>
      </c>
      <c r="BA19" s="80">
        <f t="shared" si="12"/>
        <v>0</v>
      </c>
      <c r="BB19" s="80"/>
      <c r="BC19" s="80"/>
      <c r="BD19" s="80"/>
      <c r="BE19" s="80">
        <f t="shared" ref="BE19:BQ19" si="13">P29</f>
        <v>0</v>
      </c>
      <c r="BF19" s="80">
        <f t="shared" si="13"/>
        <v>0</v>
      </c>
      <c r="BG19" s="80">
        <f t="shared" si="13"/>
        <v>0</v>
      </c>
      <c r="BH19" s="80">
        <f t="shared" si="13"/>
        <v>0</v>
      </c>
      <c r="BI19" s="80">
        <f t="shared" si="13"/>
        <v>0</v>
      </c>
      <c r="BJ19" s="80">
        <f t="shared" si="13"/>
        <v>0</v>
      </c>
      <c r="BK19" s="80">
        <f t="shared" si="13"/>
        <v>0</v>
      </c>
      <c r="BL19" s="80">
        <f t="shared" si="13"/>
        <v>0</v>
      </c>
      <c r="BM19" s="80">
        <f t="shared" si="13"/>
        <v>0</v>
      </c>
      <c r="BN19" s="80">
        <f t="shared" si="13"/>
        <v>0</v>
      </c>
      <c r="BO19" s="80">
        <f t="shared" si="13"/>
        <v>0</v>
      </c>
      <c r="BP19" s="80">
        <f t="shared" si="13"/>
        <v>0</v>
      </c>
      <c r="BQ19" s="80">
        <f t="shared" si="13"/>
        <v>0</v>
      </c>
      <c r="BR19" s="80"/>
      <c r="BS19" s="80"/>
      <c r="BT19" s="80"/>
      <c r="BU19" s="80">
        <f t="shared" ref="BU19:CC19" si="14">AG29</f>
        <v>0</v>
      </c>
      <c r="BV19" s="80">
        <f t="shared" si="14"/>
        <v>0</v>
      </c>
      <c r="BW19" s="80">
        <f t="shared" si="14"/>
        <v>0</v>
      </c>
      <c r="BX19" s="80">
        <f t="shared" si="14"/>
        <v>0</v>
      </c>
      <c r="BY19" s="80">
        <f t="shared" si="14"/>
        <v>0</v>
      </c>
      <c r="BZ19" s="80">
        <f t="shared" si="14"/>
        <v>0</v>
      </c>
      <c r="CA19" s="80">
        <f t="shared" si="14"/>
        <v>0</v>
      </c>
      <c r="CB19" s="80">
        <f t="shared" si="14"/>
        <v>0</v>
      </c>
      <c r="CC19" s="80">
        <f t="shared" si="14"/>
        <v>0</v>
      </c>
    </row>
    <row r="20" spans="1:81" ht="16.5" customHeight="1" x14ac:dyDescent="0.2">
      <c r="A20" s="76" t="s">
        <v>106</v>
      </c>
      <c r="B20" s="130"/>
      <c r="C20" s="131" t="s">
        <v>107</v>
      </c>
      <c r="D20" s="132">
        <f>DIRECCIONALIDAD!J19/100</f>
        <v>0</v>
      </c>
      <c r="E20" s="131"/>
      <c r="F20" s="131" t="s">
        <v>108</v>
      </c>
      <c r="G20" s="132">
        <f>DIRECCIONALIDAD!J20/100</f>
        <v>1</v>
      </c>
      <c r="H20" s="131"/>
      <c r="I20" s="131" t="s">
        <v>109</v>
      </c>
      <c r="J20" s="132">
        <f>DIRECCIONALIDAD!J21/100</f>
        <v>0</v>
      </c>
      <c r="K20" s="133"/>
      <c r="L20" s="127"/>
      <c r="M20" s="130"/>
      <c r="N20" s="131"/>
      <c r="O20" s="131" t="s">
        <v>107</v>
      </c>
      <c r="P20" s="132">
        <f>DIRECCIONALIDAD!J22/100</f>
        <v>0</v>
      </c>
      <c r="Q20" s="131"/>
      <c r="R20" s="131"/>
      <c r="S20" s="131"/>
      <c r="T20" s="131" t="s">
        <v>108</v>
      </c>
      <c r="U20" s="132">
        <f>DIRECCIONALIDAD!J23/100</f>
        <v>1</v>
      </c>
      <c r="V20" s="131"/>
      <c r="W20" s="131"/>
      <c r="X20" s="131"/>
      <c r="Y20" s="131" t="s">
        <v>109</v>
      </c>
      <c r="Z20" s="132">
        <f>DIRECCIONALIDAD!J24/100</f>
        <v>0</v>
      </c>
      <c r="AA20" s="131"/>
      <c r="AB20" s="133"/>
      <c r="AC20" s="127"/>
      <c r="AD20" s="130"/>
      <c r="AE20" s="131" t="s">
        <v>107</v>
      </c>
      <c r="AF20" s="132">
        <f>DIRECCIONALIDAD!J25/100</f>
        <v>0</v>
      </c>
      <c r="AG20" s="131"/>
      <c r="AH20" s="131"/>
      <c r="AI20" s="131"/>
      <c r="AJ20" s="131" t="s">
        <v>108</v>
      </c>
      <c r="AK20" s="132">
        <f>DIRECCIONALIDAD!J26/100</f>
        <v>1</v>
      </c>
      <c r="AL20" s="131"/>
      <c r="AM20" s="131"/>
      <c r="AN20" s="131" t="s">
        <v>109</v>
      </c>
      <c r="AO20" s="134">
        <f>DIRECCIONALIDAD!J27/100</f>
        <v>0</v>
      </c>
      <c r="AP20" s="71"/>
      <c r="AQ20" s="71"/>
      <c r="AR20" s="71"/>
      <c r="AS20" s="71"/>
      <c r="AT20" s="71"/>
      <c r="AU20" s="71">
        <f t="shared" ref="AU20:BA20" si="15">E24</f>
        <v>497</v>
      </c>
      <c r="AV20" s="71">
        <f t="shared" si="15"/>
        <v>513.5</v>
      </c>
      <c r="AW20" s="71">
        <f t="shared" si="15"/>
        <v>512</v>
      </c>
      <c r="AX20" s="71">
        <f t="shared" si="15"/>
        <v>504</v>
      </c>
      <c r="AY20" s="71">
        <f t="shared" si="15"/>
        <v>545</v>
      </c>
      <c r="AZ20" s="71">
        <f t="shared" si="15"/>
        <v>524.5</v>
      </c>
      <c r="BA20" s="71">
        <f t="shared" si="15"/>
        <v>521</v>
      </c>
      <c r="BB20" s="71"/>
      <c r="BC20" s="71"/>
      <c r="BD20" s="71"/>
      <c r="BE20" s="71">
        <f t="shared" ref="BE20:BQ20" si="16">P24</f>
        <v>500.5</v>
      </c>
      <c r="BF20" s="71">
        <f t="shared" si="16"/>
        <v>497.5</v>
      </c>
      <c r="BG20" s="71">
        <f t="shared" si="16"/>
        <v>509</v>
      </c>
      <c r="BH20" s="71">
        <f t="shared" si="16"/>
        <v>471</v>
      </c>
      <c r="BI20" s="71">
        <f t="shared" si="16"/>
        <v>445</v>
      </c>
      <c r="BJ20" s="71">
        <f t="shared" si="16"/>
        <v>430.5</v>
      </c>
      <c r="BK20" s="71">
        <f t="shared" si="16"/>
        <v>392.5</v>
      </c>
      <c r="BL20" s="71">
        <f t="shared" si="16"/>
        <v>389.5</v>
      </c>
      <c r="BM20" s="71">
        <f t="shared" si="16"/>
        <v>393.5</v>
      </c>
      <c r="BN20" s="71">
        <f t="shared" si="16"/>
        <v>409.5</v>
      </c>
      <c r="BO20" s="71">
        <f t="shared" si="16"/>
        <v>426.5</v>
      </c>
      <c r="BP20" s="71">
        <f t="shared" si="16"/>
        <v>445.5</v>
      </c>
      <c r="BQ20" s="71">
        <f t="shared" si="16"/>
        <v>465</v>
      </c>
      <c r="BR20" s="71"/>
      <c r="BS20" s="71"/>
      <c r="BT20" s="71"/>
      <c r="BU20" s="71">
        <f t="shared" ref="BU20:CC20" si="17">AG24</f>
        <v>485.5</v>
      </c>
      <c r="BV20" s="71">
        <f t="shared" si="17"/>
        <v>491</v>
      </c>
      <c r="BW20" s="71">
        <f t="shared" si="17"/>
        <v>520.5</v>
      </c>
      <c r="BX20" s="71">
        <f t="shared" si="17"/>
        <v>509</v>
      </c>
      <c r="BY20" s="71">
        <f t="shared" si="17"/>
        <v>499</v>
      </c>
      <c r="BZ20" s="71">
        <f t="shared" si="17"/>
        <v>487.5</v>
      </c>
      <c r="CA20" s="71">
        <f t="shared" si="17"/>
        <v>461.5</v>
      </c>
      <c r="CB20" s="71">
        <f t="shared" si="17"/>
        <v>443</v>
      </c>
      <c r="CC20" s="71">
        <f t="shared" si="17"/>
        <v>409</v>
      </c>
    </row>
    <row r="21" spans="1:81" ht="16.5" customHeight="1" x14ac:dyDescent="0.2">
      <c r="A21" s="140" t="s">
        <v>151</v>
      </c>
      <c r="B21" s="141">
        <f>MAX(B19:K19)</f>
        <v>2250.5</v>
      </c>
      <c r="C21" s="131" t="s">
        <v>107</v>
      </c>
      <c r="D21" s="142">
        <f>+B21*D20</f>
        <v>0</v>
      </c>
      <c r="E21" s="131"/>
      <c r="F21" s="131" t="s">
        <v>108</v>
      </c>
      <c r="G21" s="142">
        <f>+B21*G20</f>
        <v>2250.5</v>
      </c>
      <c r="H21" s="131"/>
      <c r="I21" s="131" t="s">
        <v>109</v>
      </c>
      <c r="J21" s="142">
        <f>+B21*J20</f>
        <v>0</v>
      </c>
      <c r="K21" s="133"/>
      <c r="L21" s="127"/>
      <c r="M21" s="141">
        <f>MAX(M19:AB19)</f>
        <v>1691</v>
      </c>
      <c r="N21" s="131"/>
      <c r="O21" s="131" t="s">
        <v>107</v>
      </c>
      <c r="P21" s="143">
        <f>+M21*P20</f>
        <v>0</v>
      </c>
      <c r="Q21" s="131"/>
      <c r="R21" s="131"/>
      <c r="S21" s="131"/>
      <c r="T21" s="131" t="s">
        <v>108</v>
      </c>
      <c r="U21" s="143">
        <f>+M21*U20</f>
        <v>1691</v>
      </c>
      <c r="V21" s="131"/>
      <c r="W21" s="131"/>
      <c r="X21" s="131"/>
      <c r="Y21" s="131" t="s">
        <v>109</v>
      </c>
      <c r="Z21" s="143">
        <f>+M21*Z20</f>
        <v>0</v>
      </c>
      <c r="AA21" s="131"/>
      <c r="AB21" s="133"/>
      <c r="AC21" s="127"/>
      <c r="AD21" s="141">
        <f>MAX(AD19:AO19)</f>
        <v>1673</v>
      </c>
      <c r="AE21" s="131" t="s">
        <v>107</v>
      </c>
      <c r="AF21" s="142">
        <f>+AD21*AF20</f>
        <v>0</v>
      </c>
      <c r="AG21" s="131"/>
      <c r="AH21" s="131"/>
      <c r="AI21" s="131"/>
      <c r="AJ21" s="131" t="s">
        <v>108</v>
      </c>
      <c r="AK21" s="142">
        <f>+AD21*AK20</f>
        <v>1673</v>
      </c>
      <c r="AL21" s="131"/>
      <c r="AM21" s="131"/>
      <c r="AN21" s="131" t="s">
        <v>109</v>
      </c>
      <c r="AO21" s="144">
        <f>+AD21*AO20</f>
        <v>0</v>
      </c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</row>
    <row r="22" spans="1:81" ht="16.5" customHeight="1" x14ac:dyDescent="0.2">
      <c r="A22" s="71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204" t="s">
        <v>103</v>
      </c>
      <c r="U22" s="204"/>
      <c r="V22" s="135">
        <v>3</v>
      </c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71"/>
      <c r="AQ22" s="71"/>
      <c r="AR22" s="71"/>
      <c r="AS22" s="71"/>
      <c r="AT22" s="71"/>
      <c r="AU22" s="71">
        <f t="shared" ref="AU22:BA22" si="18">E33</f>
        <v>4088</v>
      </c>
      <c r="AV22" s="71">
        <f t="shared" si="18"/>
        <v>4035.5</v>
      </c>
      <c r="AW22" s="71">
        <f t="shared" si="18"/>
        <v>3933.5</v>
      </c>
      <c r="AX22" s="71">
        <f t="shared" si="18"/>
        <v>3854.5</v>
      </c>
      <c r="AY22" s="71">
        <f t="shared" si="18"/>
        <v>3808</v>
      </c>
      <c r="AZ22" s="71">
        <f t="shared" si="18"/>
        <v>3768.5</v>
      </c>
      <c r="BA22" s="71">
        <f t="shared" si="18"/>
        <v>3743.5</v>
      </c>
      <c r="BB22" s="71"/>
      <c r="BC22" s="71"/>
      <c r="BD22" s="71"/>
      <c r="BE22" s="71">
        <f t="shared" ref="BE22:BQ22" si="19">P33</f>
        <v>3402.5</v>
      </c>
      <c r="BF22" s="71">
        <f t="shared" si="19"/>
        <v>3446</v>
      </c>
      <c r="BG22" s="71">
        <f t="shared" si="19"/>
        <v>3461.5</v>
      </c>
      <c r="BH22" s="71">
        <f t="shared" si="19"/>
        <v>3424.5</v>
      </c>
      <c r="BI22" s="71">
        <f t="shared" si="19"/>
        <v>3383</v>
      </c>
      <c r="BJ22" s="71">
        <f t="shared" si="19"/>
        <v>3306</v>
      </c>
      <c r="BK22" s="71">
        <f t="shared" si="19"/>
        <v>3229.5</v>
      </c>
      <c r="BL22" s="71">
        <f t="shared" si="19"/>
        <v>3191.5</v>
      </c>
      <c r="BM22" s="71">
        <f t="shared" si="19"/>
        <v>3271</v>
      </c>
      <c r="BN22" s="71">
        <f t="shared" si="19"/>
        <v>3350</v>
      </c>
      <c r="BO22" s="71">
        <f t="shared" si="19"/>
        <v>3478.5</v>
      </c>
      <c r="BP22" s="71">
        <f t="shared" si="19"/>
        <v>3566</v>
      </c>
      <c r="BQ22" s="71">
        <f t="shared" si="19"/>
        <v>3699</v>
      </c>
      <c r="BR22" s="71"/>
      <c r="BS22" s="71"/>
      <c r="BT22" s="71"/>
      <c r="BU22" s="71">
        <f t="shared" ref="BU22:CC22" si="20">AG33</f>
        <v>3484.5</v>
      </c>
      <c r="BV22" s="71">
        <f t="shared" si="20"/>
        <v>3556.5</v>
      </c>
      <c r="BW22" s="71">
        <f t="shared" si="20"/>
        <v>3534.5</v>
      </c>
      <c r="BX22" s="71">
        <f t="shared" si="20"/>
        <v>3758</v>
      </c>
      <c r="BY22" s="71">
        <f t="shared" si="20"/>
        <v>3822</v>
      </c>
      <c r="BZ22" s="71">
        <f t="shared" si="20"/>
        <v>3805</v>
      </c>
      <c r="CA22" s="71">
        <f t="shared" si="20"/>
        <v>3736.5</v>
      </c>
      <c r="CB22" s="71">
        <f t="shared" si="20"/>
        <v>3614</v>
      </c>
      <c r="CC22" s="71">
        <f t="shared" si="20"/>
        <v>3520</v>
      </c>
    </row>
    <row r="23" spans="1:81" ht="16.5" customHeight="1" x14ac:dyDescent="0.2">
      <c r="A23" s="79" t="s">
        <v>104</v>
      </c>
      <c r="B23" s="128">
        <f>'G-3'!F10</f>
        <v>131.5</v>
      </c>
      <c r="C23" s="128">
        <f>'G-3'!F11</f>
        <v>128</v>
      </c>
      <c r="D23" s="128">
        <f>'G-3'!F12</f>
        <v>137.5</v>
      </c>
      <c r="E23" s="128">
        <f>'G-3'!F13</f>
        <v>100</v>
      </c>
      <c r="F23" s="128">
        <f>'G-3'!F14</f>
        <v>148</v>
      </c>
      <c r="G23" s="128">
        <f>'G-3'!F15</f>
        <v>126.5</v>
      </c>
      <c r="H23" s="128">
        <f>'G-3'!F16</f>
        <v>129.5</v>
      </c>
      <c r="I23" s="128">
        <f>'G-3'!F17</f>
        <v>141</v>
      </c>
      <c r="J23" s="128">
        <f>'G-3'!F18</f>
        <v>127.5</v>
      </c>
      <c r="K23" s="128">
        <f>'G-3'!F19</f>
        <v>123</v>
      </c>
      <c r="L23" s="129"/>
      <c r="M23" s="128">
        <f>'G-3'!F20</f>
        <v>117</v>
      </c>
      <c r="N23" s="128">
        <f>'G-3'!F21</f>
        <v>125</v>
      </c>
      <c r="O23" s="128">
        <f>'G-3'!F22</f>
        <v>132.5</v>
      </c>
      <c r="P23" s="128">
        <f>'G-3'!M10</f>
        <v>126</v>
      </c>
      <c r="Q23" s="128">
        <f>'G-3'!M11</f>
        <v>114</v>
      </c>
      <c r="R23" s="128">
        <f>'G-3'!M12</f>
        <v>136.5</v>
      </c>
      <c r="S23" s="128">
        <f>'G-3'!M13</f>
        <v>94.5</v>
      </c>
      <c r="T23" s="128">
        <f>'G-3'!M14</f>
        <v>100</v>
      </c>
      <c r="U23" s="128">
        <f>'G-3'!M15</f>
        <v>99.5</v>
      </c>
      <c r="V23" s="128">
        <f>'G-3'!M16</f>
        <v>98.5</v>
      </c>
      <c r="W23" s="128">
        <f>'G-3'!M17</f>
        <v>91.5</v>
      </c>
      <c r="X23" s="128">
        <f>'G-3'!M18</f>
        <v>104</v>
      </c>
      <c r="Y23" s="128">
        <f>'G-3'!M19</f>
        <v>115.5</v>
      </c>
      <c r="Z23" s="128">
        <f>'G-3'!M20</f>
        <v>115.5</v>
      </c>
      <c r="AA23" s="128">
        <f>'G-3'!M21</f>
        <v>110.5</v>
      </c>
      <c r="AB23" s="128">
        <f>'G-3'!M22</f>
        <v>123.5</v>
      </c>
      <c r="AC23" s="129"/>
      <c r="AD23" s="128">
        <f>'G-3'!T10</f>
        <v>114</v>
      </c>
      <c r="AE23" s="128">
        <f>'G-3'!T11</f>
        <v>107</v>
      </c>
      <c r="AF23" s="128">
        <f>'G-3'!T12</f>
        <v>131</v>
      </c>
      <c r="AG23" s="128">
        <f>'G-3'!T13</f>
        <v>133.5</v>
      </c>
      <c r="AH23" s="128">
        <f>'G-3'!T14</f>
        <v>119.5</v>
      </c>
      <c r="AI23" s="128">
        <f>'G-3'!T15</f>
        <v>136.5</v>
      </c>
      <c r="AJ23" s="128">
        <f>'G-3'!T16</f>
        <v>119.5</v>
      </c>
      <c r="AK23" s="128">
        <f>'G-3'!T17</f>
        <v>123.5</v>
      </c>
      <c r="AL23" s="128">
        <f>'G-3'!T18</f>
        <v>108</v>
      </c>
      <c r="AM23" s="128">
        <f>'G-3'!T19</f>
        <v>110.5</v>
      </c>
      <c r="AN23" s="128">
        <f>'G-3'!T20</f>
        <v>101</v>
      </c>
      <c r="AO23" s="128">
        <f>'G-3'!T21</f>
        <v>89.5</v>
      </c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</row>
    <row r="24" spans="1:81" ht="16.5" customHeight="1" x14ac:dyDescent="0.2">
      <c r="A24" s="79" t="s">
        <v>105</v>
      </c>
      <c r="B24" s="128"/>
      <c r="C24" s="128"/>
      <c r="D24" s="128"/>
      <c r="E24" s="128">
        <f>B23+C23+D23+E23</f>
        <v>497</v>
      </c>
      <c r="F24" s="128">
        <f t="shared" ref="F24:K24" si="21">C23+D23+E23+F23</f>
        <v>513.5</v>
      </c>
      <c r="G24" s="128">
        <f t="shared" si="21"/>
        <v>512</v>
      </c>
      <c r="H24" s="128">
        <f t="shared" si="21"/>
        <v>504</v>
      </c>
      <c r="I24" s="128">
        <f t="shared" si="21"/>
        <v>545</v>
      </c>
      <c r="J24" s="128">
        <f t="shared" si="21"/>
        <v>524.5</v>
      </c>
      <c r="K24" s="128">
        <f t="shared" si="21"/>
        <v>521</v>
      </c>
      <c r="L24" s="129"/>
      <c r="M24" s="128"/>
      <c r="N24" s="128"/>
      <c r="O24" s="128"/>
      <c r="P24" s="128">
        <f>M23+N23+O23+P23</f>
        <v>500.5</v>
      </c>
      <c r="Q24" s="128">
        <f t="shared" ref="Q24:AB24" si="22">N23+O23+P23+Q23</f>
        <v>497.5</v>
      </c>
      <c r="R24" s="128">
        <f t="shared" si="22"/>
        <v>509</v>
      </c>
      <c r="S24" s="128">
        <f t="shared" si="22"/>
        <v>471</v>
      </c>
      <c r="T24" s="128">
        <f t="shared" si="22"/>
        <v>445</v>
      </c>
      <c r="U24" s="128">
        <f t="shared" si="22"/>
        <v>430.5</v>
      </c>
      <c r="V24" s="128">
        <f t="shared" si="22"/>
        <v>392.5</v>
      </c>
      <c r="W24" s="128">
        <f t="shared" si="22"/>
        <v>389.5</v>
      </c>
      <c r="X24" s="128">
        <f t="shared" si="22"/>
        <v>393.5</v>
      </c>
      <c r="Y24" s="128">
        <f t="shared" si="22"/>
        <v>409.5</v>
      </c>
      <c r="Z24" s="128">
        <f t="shared" si="22"/>
        <v>426.5</v>
      </c>
      <c r="AA24" s="128">
        <f t="shared" si="22"/>
        <v>445.5</v>
      </c>
      <c r="AB24" s="128">
        <f t="shared" si="22"/>
        <v>465</v>
      </c>
      <c r="AC24" s="129"/>
      <c r="AD24" s="128"/>
      <c r="AE24" s="128"/>
      <c r="AF24" s="128"/>
      <c r="AG24" s="128">
        <f>AD23+AE23+AF23+AG23</f>
        <v>485.5</v>
      </c>
      <c r="AH24" s="128">
        <f t="shared" ref="AH24:AO24" si="23">AE23+AF23+AG23+AH23</f>
        <v>491</v>
      </c>
      <c r="AI24" s="128">
        <f t="shared" si="23"/>
        <v>520.5</v>
      </c>
      <c r="AJ24" s="128">
        <f t="shared" si="23"/>
        <v>509</v>
      </c>
      <c r="AK24" s="128">
        <f t="shared" si="23"/>
        <v>499</v>
      </c>
      <c r="AL24" s="128">
        <f t="shared" si="23"/>
        <v>487.5</v>
      </c>
      <c r="AM24" s="128">
        <f t="shared" si="23"/>
        <v>461.5</v>
      </c>
      <c r="AN24" s="128">
        <f t="shared" si="23"/>
        <v>443</v>
      </c>
      <c r="AO24" s="128">
        <f t="shared" si="23"/>
        <v>409</v>
      </c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</row>
    <row r="25" spans="1:81" ht="16.5" customHeight="1" x14ac:dyDescent="0.2">
      <c r="A25" s="76" t="s">
        <v>106</v>
      </c>
      <c r="B25" s="130"/>
      <c r="C25" s="131" t="s">
        <v>107</v>
      </c>
      <c r="D25" s="132">
        <f>DIRECCIONALIDAD!J28/100</f>
        <v>0.40163934426229508</v>
      </c>
      <c r="E25" s="131"/>
      <c r="F25" s="131" t="s">
        <v>108</v>
      </c>
      <c r="G25" s="132">
        <f>DIRECCIONALIDAD!J29/100</f>
        <v>0</v>
      </c>
      <c r="H25" s="131"/>
      <c r="I25" s="131" t="s">
        <v>109</v>
      </c>
      <c r="J25" s="132">
        <f>DIRECCIONALIDAD!J30/100</f>
        <v>0.59836065573770492</v>
      </c>
      <c r="K25" s="133"/>
      <c r="L25" s="127"/>
      <c r="M25" s="130"/>
      <c r="N25" s="131"/>
      <c r="O25" s="131" t="s">
        <v>107</v>
      </c>
      <c r="P25" s="132">
        <f>DIRECCIONALIDAD!J31/100</f>
        <v>0.4358974358974359</v>
      </c>
      <c r="Q25" s="131"/>
      <c r="R25" s="131"/>
      <c r="S25" s="131"/>
      <c r="T25" s="131" t="s">
        <v>108</v>
      </c>
      <c r="U25" s="132">
        <f>DIRECCIONALIDAD!J32/100</f>
        <v>0</v>
      </c>
      <c r="V25" s="131"/>
      <c r="W25" s="131"/>
      <c r="X25" s="131"/>
      <c r="Y25" s="131" t="s">
        <v>109</v>
      </c>
      <c r="Z25" s="132">
        <f>DIRECCIONALIDAD!J33/100</f>
        <v>0.5641025641025641</v>
      </c>
      <c r="AA25" s="131"/>
      <c r="AB25" s="131"/>
      <c r="AC25" s="127"/>
      <c r="AD25" s="130"/>
      <c r="AE25" s="131" t="s">
        <v>107</v>
      </c>
      <c r="AF25" s="132">
        <f>DIRECCIONALIDAD!J34/100</f>
        <v>0.71538461538461529</v>
      </c>
      <c r="AG25" s="131"/>
      <c r="AH25" s="131"/>
      <c r="AI25" s="131"/>
      <c r="AJ25" s="131" t="s">
        <v>108</v>
      </c>
      <c r="AK25" s="132">
        <f>DIRECCIONALIDAD!J35/100</f>
        <v>0</v>
      </c>
      <c r="AL25" s="131"/>
      <c r="AM25" s="131"/>
      <c r="AN25" s="131" t="s">
        <v>109</v>
      </c>
      <c r="AO25" s="132">
        <f>DIRECCIONALIDAD!J36/100</f>
        <v>0.2846153846153846</v>
      </c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</row>
    <row r="26" spans="1:81" ht="16.5" customHeight="1" x14ac:dyDescent="0.2">
      <c r="A26" s="140" t="s">
        <v>151</v>
      </c>
      <c r="B26" s="141">
        <f>MAX(B24:K24)</f>
        <v>545</v>
      </c>
      <c r="C26" s="131" t="s">
        <v>107</v>
      </c>
      <c r="D26" s="142">
        <f>+B26*D25</f>
        <v>218.89344262295083</v>
      </c>
      <c r="E26" s="131"/>
      <c r="F26" s="131" t="s">
        <v>108</v>
      </c>
      <c r="G26" s="142">
        <f>+B26*G25</f>
        <v>0</v>
      </c>
      <c r="H26" s="131"/>
      <c r="I26" s="131" t="s">
        <v>109</v>
      </c>
      <c r="J26" s="142">
        <f>+B26*J25</f>
        <v>326.10655737704917</v>
      </c>
      <c r="K26" s="133"/>
      <c r="L26" s="127"/>
      <c r="M26" s="141">
        <f>MAX(M24:AB24)</f>
        <v>509</v>
      </c>
      <c r="N26" s="131"/>
      <c r="O26" s="131" t="s">
        <v>107</v>
      </c>
      <c r="P26" s="143">
        <f>+M26*P25</f>
        <v>221.87179487179486</v>
      </c>
      <c r="Q26" s="131"/>
      <c r="R26" s="131"/>
      <c r="S26" s="131"/>
      <c r="T26" s="131" t="s">
        <v>108</v>
      </c>
      <c r="U26" s="143">
        <f>+M26*U25</f>
        <v>0</v>
      </c>
      <c r="V26" s="131"/>
      <c r="W26" s="131"/>
      <c r="X26" s="131"/>
      <c r="Y26" s="131" t="s">
        <v>109</v>
      </c>
      <c r="Z26" s="143">
        <f>+M26*Z25</f>
        <v>287.12820512820514</v>
      </c>
      <c r="AA26" s="131"/>
      <c r="AB26" s="133"/>
      <c r="AC26" s="127"/>
      <c r="AD26" s="141">
        <f>MAX(AD24:AO24)</f>
        <v>520.5</v>
      </c>
      <c r="AE26" s="131" t="s">
        <v>107</v>
      </c>
      <c r="AF26" s="142">
        <f>+AD26*AF25</f>
        <v>372.35769230769228</v>
      </c>
      <c r="AG26" s="131"/>
      <c r="AH26" s="131"/>
      <c r="AI26" s="131"/>
      <c r="AJ26" s="131" t="s">
        <v>108</v>
      </c>
      <c r="AK26" s="142">
        <f>+AD26*AK25</f>
        <v>0</v>
      </c>
      <c r="AL26" s="131"/>
      <c r="AM26" s="131"/>
      <c r="AN26" s="131" t="s">
        <v>109</v>
      </c>
      <c r="AO26" s="144">
        <f>+AD26*AO25</f>
        <v>148.1423076923077</v>
      </c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</row>
    <row r="27" spans="1:81" ht="16.5" customHeight="1" x14ac:dyDescent="0.2">
      <c r="A27" s="71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204" t="s">
        <v>103</v>
      </c>
      <c r="U27" s="204"/>
      <c r="V27" s="135">
        <v>4</v>
      </c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</row>
    <row r="28" spans="1:81" ht="16.5" customHeight="1" x14ac:dyDescent="0.2">
      <c r="A28" s="79" t="s">
        <v>104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9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9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</row>
    <row r="29" spans="1:81" ht="16.5" customHeight="1" x14ac:dyDescent="0.2">
      <c r="A29" s="79" t="s">
        <v>105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9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9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</row>
    <row r="30" spans="1:81" ht="16.5" customHeight="1" x14ac:dyDescent="0.2">
      <c r="A30" s="76" t="s">
        <v>106</v>
      </c>
      <c r="B30" s="130"/>
      <c r="C30" s="131" t="s">
        <v>107</v>
      </c>
      <c r="D30" s="132">
        <f>DIRECCIONALIDAD!J37/100</f>
        <v>0</v>
      </c>
      <c r="E30" s="131"/>
      <c r="F30" s="131" t="s">
        <v>108</v>
      </c>
      <c r="G30" s="132">
        <f>DIRECCIONALIDAD!J38/100</f>
        <v>0</v>
      </c>
      <c r="H30" s="131"/>
      <c r="I30" s="131" t="s">
        <v>109</v>
      </c>
      <c r="J30" s="132">
        <f>DIRECCIONALIDAD!J39/100</f>
        <v>0</v>
      </c>
      <c r="K30" s="133"/>
      <c r="L30" s="127"/>
      <c r="M30" s="130"/>
      <c r="N30" s="131"/>
      <c r="O30" s="131" t="s">
        <v>107</v>
      </c>
      <c r="P30" s="132">
        <f>DIRECCIONALIDAD!J40/100</f>
        <v>0</v>
      </c>
      <c r="Q30" s="131"/>
      <c r="R30" s="131"/>
      <c r="S30" s="131"/>
      <c r="T30" s="131" t="s">
        <v>108</v>
      </c>
      <c r="U30" s="132">
        <f>DIRECCIONALIDAD!J41/100</f>
        <v>0</v>
      </c>
      <c r="V30" s="131"/>
      <c r="W30" s="131"/>
      <c r="X30" s="131"/>
      <c r="Y30" s="131" t="s">
        <v>109</v>
      </c>
      <c r="Z30" s="132">
        <f>DIRECCIONALIDAD!J42/100</f>
        <v>0</v>
      </c>
      <c r="AA30" s="131"/>
      <c r="AB30" s="133"/>
      <c r="AC30" s="127"/>
      <c r="AD30" s="130"/>
      <c r="AE30" s="131" t="s">
        <v>107</v>
      </c>
      <c r="AF30" s="132">
        <f>DIRECCIONALIDAD!J43/100</f>
        <v>0</v>
      </c>
      <c r="AG30" s="131"/>
      <c r="AH30" s="131"/>
      <c r="AI30" s="131"/>
      <c r="AJ30" s="131" t="s">
        <v>108</v>
      </c>
      <c r="AK30" s="132">
        <f>DIRECCIONALIDAD!J44/100</f>
        <v>0</v>
      </c>
      <c r="AL30" s="131"/>
      <c r="AM30" s="131"/>
      <c r="AN30" s="131" t="s">
        <v>109</v>
      </c>
      <c r="AO30" s="134">
        <f>DIRECCIONALIDAD!J45/100</f>
        <v>0</v>
      </c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</row>
    <row r="31" spans="1:81" ht="16.5" customHeight="1" x14ac:dyDescent="0.2">
      <c r="A31" s="71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204" t="s">
        <v>103</v>
      </c>
      <c r="U31" s="204"/>
      <c r="V31" s="126" t="s">
        <v>110</v>
      </c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</row>
    <row r="32" spans="1:81" ht="16.5" customHeight="1" x14ac:dyDescent="0.2">
      <c r="A32" s="79" t="s">
        <v>104</v>
      </c>
      <c r="B32" s="128">
        <f>B13+B18+B23+B28</f>
        <v>1062.5</v>
      </c>
      <c r="C32" s="128">
        <f t="shared" ref="C32:K32" si="24">C13+C18+C23+C28</f>
        <v>1067</v>
      </c>
      <c r="D32" s="128">
        <f t="shared" si="24"/>
        <v>1044</v>
      </c>
      <c r="E32" s="128">
        <f t="shared" si="24"/>
        <v>914.5</v>
      </c>
      <c r="F32" s="128">
        <f t="shared" si="24"/>
        <v>1010</v>
      </c>
      <c r="G32" s="128">
        <f t="shared" si="24"/>
        <v>965</v>
      </c>
      <c r="H32" s="128">
        <f t="shared" si="24"/>
        <v>965</v>
      </c>
      <c r="I32" s="128">
        <f t="shared" si="24"/>
        <v>868</v>
      </c>
      <c r="J32" s="128">
        <f t="shared" si="24"/>
        <v>970.5</v>
      </c>
      <c r="K32" s="128">
        <f t="shared" si="24"/>
        <v>940</v>
      </c>
      <c r="L32" s="129"/>
      <c r="M32" s="128">
        <f>M13+M18+M23+M28</f>
        <v>820.5</v>
      </c>
      <c r="N32" s="128">
        <f t="shared" ref="N32:AB32" si="25">N13+N18+N23+N28</f>
        <v>848</v>
      </c>
      <c r="O32" s="128">
        <f t="shared" si="25"/>
        <v>890.5</v>
      </c>
      <c r="P32" s="128">
        <f t="shared" si="25"/>
        <v>843.5</v>
      </c>
      <c r="Q32" s="128">
        <f t="shared" si="25"/>
        <v>864</v>
      </c>
      <c r="R32" s="128">
        <f t="shared" si="25"/>
        <v>863.5</v>
      </c>
      <c r="S32" s="128">
        <f t="shared" si="25"/>
        <v>853.5</v>
      </c>
      <c r="T32" s="128">
        <f t="shared" si="25"/>
        <v>802</v>
      </c>
      <c r="U32" s="128">
        <f t="shared" si="25"/>
        <v>787</v>
      </c>
      <c r="V32" s="128">
        <f t="shared" si="25"/>
        <v>787</v>
      </c>
      <c r="W32" s="128">
        <f t="shared" si="25"/>
        <v>815.5</v>
      </c>
      <c r="X32" s="128">
        <f t="shared" si="25"/>
        <v>881.5</v>
      </c>
      <c r="Y32" s="128">
        <f t="shared" si="25"/>
        <v>866</v>
      </c>
      <c r="Z32" s="128">
        <f t="shared" si="25"/>
        <v>915.5</v>
      </c>
      <c r="AA32" s="128">
        <f t="shared" si="25"/>
        <v>903</v>
      </c>
      <c r="AB32" s="128">
        <f t="shared" si="25"/>
        <v>1014.5</v>
      </c>
      <c r="AC32" s="129"/>
      <c r="AD32" s="128">
        <f>AD13+AD18+AD23+AD28</f>
        <v>851.5</v>
      </c>
      <c r="AE32" s="128">
        <f t="shared" ref="AE32:AO32" si="26">AE13+AE18+AE23+AE28</f>
        <v>944.5</v>
      </c>
      <c r="AF32" s="128">
        <f t="shared" si="26"/>
        <v>786</v>
      </c>
      <c r="AG32" s="128">
        <f t="shared" si="26"/>
        <v>902.5</v>
      </c>
      <c r="AH32" s="128">
        <f t="shared" si="26"/>
        <v>923.5</v>
      </c>
      <c r="AI32" s="128">
        <f t="shared" si="26"/>
        <v>922.5</v>
      </c>
      <c r="AJ32" s="128">
        <f t="shared" si="26"/>
        <v>1009.5</v>
      </c>
      <c r="AK32" s="128">
        <f t="shared" si="26"/>
        <v>966.5</v>
      </c>
      <c r="AL32" s="128">
        <f t="shared" si="26"/>
        <v>906.5</v>
      </c>
      <c r="AM32" s="128">
        <f t="shared" si="26"/>
        <v>854</v>
      </c>
      <c r="AN32" s="128">
        <f t="shared" si="26"/>
        <v>887</v>
      </c>
      <c r="AO32" s="128">
        <f t="shared" si="26"/>
        <v>872.5</v>
      </c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</row>
    <row r="33" spans="1:81" ht="16.5" customHeight="1" x14ac:dyDescent="0.2">
      <c r="A33" s="79" t="s">
        <v>105</v>
      </c>
      <c r="B33" s="128"/>
      <c r="C33" s="128"/>
      <c r="D33" s="128"/>
      <c r="E33" s="128">
        <f>B32+C32+D32+E32</f>
        <v>4088</v>
      </c>
      <c r="F33" s="128">
        <f t="shared" ref="F33:K33" si="27">C32+D32+E32+F32</f>
        <v>4035.5</v>
      </c>
      <c r="G33" s="128">
        <f t="shared" si="27"/>
        <v>3933.5</v>
      </c>
      <c r="H33" s="128">
        <f t="shared" si="27"/>
        <v>3854.5</v>
      </c>
      <c r="I33" s="128">
        <f t="shared" si="27"/>
        <v>3808</v>
      </c>
      <c r="J33" s="128">
        <f t="shared" si="27"/>
        <v>3768.5</v>
      </c>
      <c r="K33" s="128">
        <f t="shared" si="27"/>
        <v>3743.5</v>
      </c>
      <c r="L33" s="129"/>
      <c r="M33" s="128"/>
      <c r="N33" s="128"/>
      <c r="O33" s="128"/>
      <c r="P33" s="128">
        <f>M32+N32+O32+P32</f>
        <v>3402.5</v>
      </c>
      <c r="Q33" s="128">
        <f t="shared" ref="Q33:AB33" si="28">N32+O32+P32+Q32</f>
        <v>3446</v>
      </c>
      <c r="R33" s="128">
        <f t="shared" si="28"/>
        <v>3461.5</v>
      </c>
      <c r="S33" s="128">
        <f t="shared" si="28"/>
        <v>3424.5</v>
      </c>
      <c r="T33" s="128">
        <f t="shared" si="28"/>
        <v>3383</v>
      </c>
      <c r="U33" s="128">
        <f t="shared" si="28"/>
        <v>3306</v>
      </c>
      <c r="V33" s="128">
        <f t="shared" si="28"/>
        <v>3229.5</v>
      </c>
      <c r="W33" s="128">
        <f t="shared" si="28"/>
        <v>3191.5</v>
      </c>
      <c r="X33" s="128">
        <f t="shared" si="28"/>
        <v>3271</v>
      </c>
      <c r="Y33" s="128">
        <f t="shared" si="28"/>
        <v>3350</v>
      </c>
      <c r="Z33" s="128">
        <f t="shared" si="28"/>
        <v>3478.5</v>
      </c>
      <c r="AA33" s="128">
        <f t="shared" si="28"/>
        <v>3566</v>
      </c>
      <c r="AB33" s="128">
        <f t="shared" si="28"/>
        <v>3699</v>
      </c>
      <c r="AC33" s="129"/>
      <c r="AD33" s="128"/>
      <c r="AE33" s="128"/>
      <c r="AF33" s="128"/>
      <c r="AG33" s="128">
        <f>AD32+AE32+AF32+AG32</f>
        <v>3484.5</v>
      </c>
      <c r="AH33" s="128">
        <f t="shared" ref="AH33:AO33" si="29">AE32+AF32+AG32+AH32</f>
        <v>3556.5</v>
      </c>
      <c r="AI33" s="128">
        <f t="shared" si="29"/>
        <v>3534.5</v>
      </c>
      <c r="AJ33" s="128">
        <f t="shared" si="29"/>
        <v>3758</v>
      </c>
      <c r="AK33" s="128">
        <f t="shared" si="29"/>
        <v>3822</v>
      </c>
      <c r="AL33" s="128">
        <f t="shared" si="29"/>
        <v>3805</v>
      </c>
      <c r="AM33" s="128">
        <f t="shared" si="29"/>
        <v>3736.5</v>
      </c>
      <c r="AN33" s="128">
        <f t="shared" si="29"/>
        <v>3614</v>
      </c>
      <c r="AO33" s="128">
        <f t="shared" si="29"/>
        <v>3520</v>
      </c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</row>
    <row r="34" spans="1:81" x14ac:dyDescent="0.2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</row>
    <row r="35" spans="1:81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205"/>
      <c r="R35" s="205"/>
      <c r="S35" s="205"/>
      <c r="T35" s="205"/>
      <c r="U35" s="205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</row>
    <row r="36" spans="1:8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80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</row>
    <row r="37" spans="1:81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80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</row>
    <row r="38" spans="1:8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80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</row>
    <row r="39" spans="1:81" x14ac:dyDescent="0.2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80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</row>
    <row r="40" spans="1:81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80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</row>
    <row r="41" spans="1:81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80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</row>
    <row r="42" spans="1:8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80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</row>
    <row r="43" spans="1:81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80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</row>
    <row r="44" spans="1:81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80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</row>
    <row r="45" spans="1:8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80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</row>
    <row r="46" spans="1:81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80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</row>
    <row r="47" spans="1:81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80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</row>
    <row r="48" spans="1:8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80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</row>
    <row r="49" spans="1:81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80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</row>
    <row r="50" spans="1:81" x14ac:dyDescent="0.2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</row>
    <row r="51" spans="1:81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</row>
    <row r="52" spans="1:81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</row>
    <row r="53" spans="1:8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</row>
    <row r="54" spans="1:8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</row>
    <row r="55" spans="1:81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</row>
    <row r="56" spans="1:81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</row>
    <row r="57" spans="1:8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</row>
    <row r="58" spans="1:81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</row>
    <row r="59" spans="1:81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</row>
    <row r="60" spans="1:8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</row>
    <row r="61" spans="1:8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</row>
    <row r="62" spans="1:81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</row>
    <row r="63" spans="1:81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</row>
    <row r="64" spans="1:8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</row>
    <row r="65" spans="1:8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  <c r="CC65" s="71"/>
    </row>
    <row r="66" spans="1:8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  <c r="CB66" s="71"/>
      <c r="CC66" s="71"/>
    </row>
    <row r="67" spans="1:8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  <c r="CB67" s="71"/>
      <c r="CC67" s="71"/>
    </row>
    <row r="68" spans="1:8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</row>
    <row r="69" spans="1:8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  <c r="CB69" s="71"/>
      <c r="CC69" s="71"/>
    </row>
    <row r="70" spans="1:8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</row>
    <row r="71" spans="1:8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  <c r="CC71" s="71"/>
    </row>
    <row r="72" spans="1:8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</row>
    <row r="73" spans="1:8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</row>
    <row r="74" spans="1:8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  <c r="CB74" s="71"/>
      <c r="CC74" s="71"/>
    </row>
    <row r="75" spans="1:8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</row>
    <row r="76" spans="1:8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</row>
    <row r="77" spans="1:8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  <c r="CC77" s="71"/>
    </row>
    <row r="78" spans="1:8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  <c r="CC78" s="71"/>
    </row>
    <row r="79" spans="1:8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  <c r="CC79" s="71"/>
    </row>
    <row r="80" spans="1:81" x14ac:dyDescent="0.2">
      <c r="A80" s="71"/>
      <c r="B80" s="71"/>
      <c r="C80" s="71"/>
      <c r="D80" s="71"/>
      <c r="E80" s="71"/>
      <c r="F80" s="71"/>
      <c r="G80" s="8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  <c r="CB80" s="71"/>
      <c r="CC80" s="71"/>
    </row>
    <row r="81" spans="1:8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  <c r="CC81" s="71"/>
    </row>
    <row r="82" spans="1:8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2016-08-04T20:29:02Z</cp:lastPrinted>
  <dcterms:created xsi:type="dcterms:W3CDTF">1998-04-02T13:38:56Z</dcterms:created>
  <dcterms:modified xsi:type="dcterms:W3CDTF">2017-09-11T20:57:17Z</dcterms:modified>
</cp:coreProperties>
</file>